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251" firstSheet="4" activeTab="4"/>
  </bookViews>
  <sheets>
    <sheet name="Лист26" sheetId="27" state="hidden" r:id="rId1"/>
    <sheet name="Лист1" sheetId="1" state="hidden" r:id="rId2"/>
    <sheet name="1день" sheetId="2" r:id="rId3"/>
    <sheet name="Лист2" sheetId="32" state="hidden" r:id="rId4"/>
    <sheet name="2день" sheetId="3" r:id="rId5"/>
    <sheet name="лист4" sheetId="4" state="hidden" r:id="rId6"/>
    <sheet name="Лист5" sheetId="5" state="hidden" r:id="rId7"/>
    <sheet name="3день" sheetId="6" r:id="rId8"/>
    <sheet name="4день" sheetId="7" r:id="rId9"/>
    <sheet name="Лист8" sheetId="8" state="hidden" r:id="rId10"/>
    <sheet name="Лист9" sheetId="9" state="hidden" r:id="rId11"/>
    <sheet name="5день" sheetId="10" r:id="rId12"/>
    <sheet name="6день" sheetId="11" r:id="rId13"/>
    <sheet name="Лист7" sheetId="35" state="hidden" r:id="rId14"/>
    <sheet name="Лист12" sheetId="12" state="hidden" r:id="rId15"/>
    <sheet name="Лист13" sheetId="13" state="hidden" r:id="rId16"/>
    <sheet name="7день" sheetId="14" r:id="rId17"/>
    <sheet name="Лист15" sheetId="15" state="hidden" r:id="rId18"/>
    <sheet name="8день" sheetId="16" r:id="rId19"/>
    <sheet name="9 день сад" sheetId="18" r:id="rId20"/>
    <sheet name="Лист18" sheetId="19" state="hidden" r:id="rId21"/>
    <sheet name="лист19" sheetId="20" state="hidden" r:id="rId22"/>
    <sheet name="10день" sheetId="21" r:id="rId23"/>
    <sheet name="Лист23" sheetId="25" state="hidden" r:id="rId24"/>
    <sheet name="Лист25" sheetId="26" state="hidden" r:id="rId25"/>
    <sheet name="Лист21" sheetId="22" state="hidden" r:id="rId26"/>
    <sheet name="Лист17" sheetId="17" state="hidden" r:id="rId27"/>
    <sheet name="Лист24" sheetId="23" state="hidden" r:id="rId28"/>
    <sheet name="Лист22" sheetId="24" state="hidden" r:id="rId29"/>
    <sheet name="Лист27" sheetId="28" state="hidden" r:id="rId30"/>
    <sheet name="Лист29" sheetId="30" state="hidden" r:id="rId31"/>
    <sheet name="Лист28" sheetId="29" state="hidden" r:id="rId32"/>
    <sheet name="Лист30" sheetId="31" state="hidden" r:id="rId33"/>
    <sheet name="шаблон" sheetId="36" r:id="rId34"/>
    <sheet name="Лист6" sheetId="37" r:id="rId35"/>
    <sheet name="Лист10" sheetId="38" r:id="rId36"/>
  </sheets>
  <definedNames>
    <definedName name="Print_Area_0" localSheetId="22">'10день'!$A$1:$AB$52</definedName>
    <definedName name="Print_Area_0" localSheetId="5">лист4!$A$1:$AA$53</definedName>
    <definedName name="Print_Area_0_0" localSheetId="22">'10день'!$A$1:$AB$52</definedName>
    <definedName name="Print_Area_0_0" localSheetId="5">лист4!$A$1:$AA$53</definedName>
    <definedName name="Print_Area_0_0_0" localSheetId="22">'10день'!$A$1:$AB$52</definedName>
    <definedName name="Print_Area_0_0_0" localSheetId="5">лист4!$A$1:$AA$53</definedName>
    <definedName name="Print_Area_0_0_0_0" localSheetId="22">'10день'!$A$1:$AB$52</definedName>
    <definedName name="Print_Area_0_0_0_0" localSheetId="5">лист4!$A$1:$AA$53</definedName>
    <definedName name="ззз" localSheetId="22">'10день'!$A$1:$AB$52</definedName>
    <definedName name="_xlnm.Print_Area" localSheetId="22">'10день'!$A$1:$AO$81</definedName>
    <definedName name="_xlnm.Print_Area" localSheetId="2">'1день'!$A$1:$AP$83</definedName>
    <definedName name="_xlnm.Print_Area" localSheetId="4">'2день'!$A$1:$AU$80</definedName>
    <definedName name="_xlnm.Print_Area" localSheetId="7">'3день'!$A$1:$AP$80</definedName>
    <definedName name="_xlnm.Print_Area" localSheetId="8">'4день'!$A$1:$AP$80</definedName>
    <definedName name="_xlnm.Print_Area" localSheetId="12">'6день'!$A$1:$AN$80</definedName>
    <definedName name="_xlnm.Print_Area" localSheetId="16">'7день'!$A$1:$AP$80</definedName>
    <definedName name="_xlnm.Print_Area" localSheetId="19">'9 день сад'!$A$1:$AR$80</definedName>
    <definedName name="_xlnm.Print_Area" localSheetId="15">Лист13!$A$1:$AD$52</definedName>
    <definedName name="_xlnm.Print_Area" localSheetId="5">лист4!$A$1:$AD$52</definedName>
  </definedNames>
  <calcPr calcId="125725"/>
</workbook>
</file>

<file path=xl/calcChain.xml><?xml version="1.0" encoding="utf-8"?>
<calcChain xmlns="http://schemas.openxmlformats.org/spreadsheetml/2006/main">
  <c r="AR75" i="18"/>
  <c r="AK26" i="21"/>
  <c r="AI43"/>
  <c r="AL43" s="1"/>
  <c r="AG74"/>
  <c r="AG41"/>
  <c r="AL41" s="1"/>
  <c r="AG33"/>
  <c r="AE45"/>
  <c r="AL45" s="1"/>
  <c r="AC44"/>
  <c r="AA44"/>
  <c r="AA34"/>
  <c r="AA35"/>
  <c r="AA27"/>
  <c r="Y49"/>
  <c r="AL49" s="1"/>
  <c r="Y28"/>
  <c r="Y37"/>
  <c r="Y34"/>
  <c r="Y26"/>
  <c r="Y27"/>
  <c r="Y25"/>
  <c r="AL25" s="1"/>
  <c r="W74"/>
  <c r="W28"/>
  <c r="W34"/>
  <c r="W29"/>
  <c r="AL29" s="1"/>
  <c r="W40"/>
  <c r="W38"/>
  <c r="W37"/>
  <c r="AL36"/>
  <c r="W35"/>
  <c r="W27"/>
  <c r="AK52" i="18"/>
  <c r="AP52" s="1"/>
  <c r="AR52" s="1"/>
  <c r="AK51"/>
  <c r="AK43"/>
  <c r="AP43" s="1"/>
  <c r="AR43" s="1"/>
  <c r="AK28"/>
  <c r="AK49"/>
  <c r="AK29"/>
  <c r="AP29" s="1"/>
  <c r="AR29" s="1"/>
  <c r="AK26"/>
  <c r="AK27"/>
  <c r="AK33"/>
  <c r="AI46"/>
  <c r="AI33"/>
  <c r="AI30"/>
  <c r="S74"/>
  <c r="S33"/>
  <c r="U28" i="21"/>
  <c r="U34"/>
  <c r="U42"/>
  <c r="U38"/>
  <c r="U33"/>
  <c r="U39"/>
  <c r="AL39" s="1"/>
  <c r="K44"/>
  <c r="O31"/>
  <c r="M27"/>
  <c r="S32"/>
  <c r="AL32" s="1"/>
  <c r="Q74"/>
  <c r="Q47"/>
  <c r="Q33"/>
  <c r="Q26"/>
  <c r="I74"/>
  <c r="I34"/>
  <c r="I30"/>
  <c r="AL30" s="1"/>
  <c r="I26"/>
  <c r="I27"/>
  <c r="I33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8"/>
  <c r="AL47"/>
  <c r="AL46"/>
  <c r="AL42"/>
  <c r="AL40"/>
  <c r="AL31"/>
  <c r="AM47" i="18"/>
  <c r="AP47" s="1"/>
  <c r="AR47" s="1"/>
  <c r="AM33"/>
  <c r="AM26"/>
  <c r="AP30"/>
  <c r="AR30" s="1"/>
  <c r="AE44"/>
  <c r="AC34"/>
  <c r="AC31"/>
  <c r="AP31" s="1"/>
  <c r="AR31" s="1"/>
  <c r="AC27"/>
  <c r="AA34"/>
  <c r="AA28"/>
  <c r="AA44"/>
  <c r="AA50"/>
  <c r="AP50" s="1"/>
  <c r="AR50" s="1"/>
  <c r="AA26"/>
  <c r="AA25"/>
  <c r="AP25" s="1"/>
  <c r="AR25" s="1"/>
  <c r="Y74"/>
  <c r="Y42"/>
  <c r="Y41"/>
  <c r="AP41" s="1"/>
  <c r="AR41" s="1"/>
  <c r="Y39"/>
  <c r="Y38"/>
  <c r="Y37"/>
  <c r="Y36"/>
  <c r="AP36" s="1"/>
  <c r="AR36" s="1"/>
  <c r="Y35"/>
  <c r="AP35" s="1"/>
  <c r="AR35" s="1"/>
  <c r="Y34"/>
  <c r="Y33"/>
  <c r="Y28"/>
  <c r="W42"/>
  <c r="W38"/>
  <c r="W37"/>
  <c r="W34"/>
  <c r="W33"/>
  <c r="W28"/>
  <c r="U46"/>
  <c r="S48"/>
  <c r="AP48" s="1"/>
  <c r="AR48" s="1"/>
  <c r="Q40"/>
  <c r="AP40" s="1"/>
  <c r="AR40" s="1"/>
  <c r="O27"/>
  <c r="M45"/>
  <c r="AP45" s="1"/>
  <c r="AR45" s="1"/>
  <c r="K32"/>
  <c r="AP32" s="1"/>
  <c r="AR32" s="1"/>
  <c r="I49"/>
  <c r="I34"/>
  <c r="I27"/>
  <c r="I26"/>
  <c r="AP53"/>
  <c r="AR53" s="1"/>
  <c r="AP51"/>
  <c r="AR51" s="1"/>
  <c r="AP39"/>
  <c r="AR39" s="1"/>
  <c r="AP73"/>
  <c r="AR73" s="1"/>
  <c r="AP72"/>
  <c r="AR72" s="1"/>
  <c r="AP71"/>
  <c r="AR71" s="1"/>
  <c r="AP70"/>
  <c r="AR70" s="1"/>
  <c r="AP69"/>
  <c r="AR69" s="1"/>
  <c r="AP68"/>
  <c r="AR68" s="1"/>
  <c r="AP67"/>
  <c r="AR67" s="1"/>
  <c r="AP66"/>
  <c r="AR66" s="1"/>
  <c r="AP65"/>
  <c r="AR65" s="1"/>
  <c r="AP64"/>
  <c r="AR64" s="1"/>
  <c r="AP63"/>
  <c r="AR63" s="1"/>
  <c r="AP62"/>
  <c r="AR62" s="1"/>
  <c r="AP61"/>
  <c r="AR61" s="1"/>
  <c r="AP60"/>
  <c r="AR60" s="1"/>
  <c r="AP59"/>
  <c r="AR59" s="1"/>
  <c r="AP58"/>
  <c r="AR58" s="1"/>
  <c r="AP57"/>
  <c r="AR57" s="1"/>
  <c r="AP56"/>
  <c r="AR56" s="1"/>
  <c r="AP55"/>
  <c r="AR55" s="1"/>
  <c r="AP54"/>
  <c r="AR54" s="1"/>
  <c r="AE29" i="16"/>
  <c r="AE34"/>
  <c r="AE49"/>
  <c r="AE41"/>
  <c r="AE43"/>
  <c r="AH43" s="1"/>
  <c r="AE33"/>
  <c r="AH44"/>
  <c r="Y44"/>
  <c r="W29"/>
  <c r="W42"/>
  <c r="AH42" s="1"/>
  <c r="W38"/>
  <c r="W35"/>
  <c r="U32"/>
  <c r="S39"/>
  <c r="AG48"/>
  <c r="O47"/>
  <c r="K45"/>
  <c r="I31"/>
  <c r="O26"/>
  <c r="AL44" i="21" l="1"/>
  <c r="AL35"/>
  <c r="AL37"/>
  <c r="AL27"/>
  <c r="AL74"/>
  <c r="AL28"/>
  <c r="AL38"/>
  <c r="AP49" i="18"/>
  <c r="AR49" s="1"/>
  <c r="AL34" i="21"/>
  <c r="AL33"/>
  <c r="AL26"/>
  <c r="AP46" i="18"/>
  <c r="AR46" s="1"/>
  <c r="AP44"/>
  <c r="AR44" s="1"/>
  <c r="AP27"/>
  <c r="AR27" s="1"/>
  <c r="AP26"/>
  <c r="AR26" s="1"/>
  <c r="AP42"/>
  <c r="AR42" s="1"/>
  <c r="AP38"/>
  <c r="AR38" s="1"/>
  <c r="AP37"/>
  <c r="AR37" s="1"/>
  <c r="AP33"/>
  <c r="AR33" s="1"/>
  <c r="AP28"/>
  <c r="AR28" s="1"/>
  <c r="AP34"/>
  <c r="AR34" s="1"/>
  <c r="W39" i="14"/>
  <c r="AN39" s="1"/>
  <c r="K40"/>
  <c r="AI33"/>
  <c r="AI30"/>
  <c r="AI46"/>
  <c r="AK51"/>
  <c r="AN51" s="1"/>
  <c r="AK49"/>
  <c r="AN49" s="1"/>
  <c r="I31"/>
  <c r="AN31" s="1"/>
  <c r="AK29"/>
  <c r="AK34"/>
  <c r="AK27"/>
  <c r="AM33"/>
  <c r="AM47"/>
  <c r="AK43"/>
  <c r="AM26"/>
  <c r="AC27"/>
  <c r="AC34"/>
  <c r="AC32"/>
  <c r="AG45"/>
  <c r="AN45" s="1"/>
  <c r="AE44"/>
  <c r="Y52"/>
  <c r="AN52" s="1"/>
  <c r="AA29"/>
  <c r="AA42"/>
  <c r="AA38"/>
  <c r="AA37"/>
  <c r="AA27"/>
  <c r="Y44"/>
  <c r="Y37"/>
  <c r="Y29"/>
  <c r="Y28"/>
  <c r="Y25"/>
  <c r="AN25" s="1"/>
  <c r="W42"/>
  <c r="W41"/>
  <c r="W38"/>
  <c r="W35"/>
  <c r="AN35" s="1"/>
  <c r="W33"/>
  <c r="S46"/>
  <c r="Q48"/>
  <c r="AN48" s="1"/>
  <c r="Q33"/>
  <c r="O50"/>
  <c r="AN50"/>
  <c r="AN47"/>
  <c r="AN41"/>
  <c r="AN40"/>
  <c r="AN36"/>
  <c r="AN30"/>
  <c r="AN26"/>
  <c r="AG41" i="11"/>
  <c r="Y74"/>
  <c r="Y42"/>
  <c r="Y29"/>
  <c r="Y38"/>
  <c r="Y37"/>
  <c r="Y27"/>
  <c r="W29"/>
  <c r="U32"/>
  <c r="U49"/>
  <c r="AK40"/>
  <c r="AK48"/>
  <c r="O47"/>
  <c r="O26"/>
  <c r="K45"/>
  <c r="I30"/>
  <c r="AN46" i="14" l="1"/>
  <c r="AP46" s="1"/>
  <c r="AN29"/>
  <c r="AP29" s="1"/>
  <c r="AL73" i="11"/>
  <c r="AN73" s="1"/>
  <c r="AL72"/>
  <c r="AN72" s="1"/>
  <c r="AL71"/>
  <c r="AL70"/>
  <c r="AL69"/>
  <c r="AN69" s="1"/>
  <c r="AL68"/>
  <c r="AL67"/>
  <c r="AL66"/>
  <c r="AL65"/>
  <c r="AL64"/>
  <c r="AL63"/>
  <c r="AN63" s="1"/>
  <c r="AL62"/>
  <c r="AN62" s="1"/>
  <c r="AL61"/>
  <c r="AL60"/>
  <c r="AN60" s="1"/>
  <c r="AL59"/>
  <c r="AL58"/>
  <c r="AN58" s="1"/>
  <c r="AL57"/>
  <c r="AL56"/>
  <c r="AL55"/>
  <c r="AL54"/>
  <c r="AL53"/>
  <c r="AL52"/>
  <c r="AL51"/>
  <c r="AN51" s="1"/>
  <c r="AL50"/>
  <c r="AN50" s="1"/>
  <c r="AL49"/>
  <c r="AN49" s="1"/>
  <c r="AL48"/>
  <c r="AN48" s="1"/>
  <c r="AL47"/>
  <c r="AL45"/>
  <c r="AL43"/>
  <c r="AL42"/>
  <c r="AL41"/>
  <c r="AL40"/>
  <c r="AL39"/>
  <c r="AL32"/>
  <c r="AL30"/>
  <c r="AL29"/>
  <c r="AN29" s="1"/>
  <c r="AL26"/>
  <c r="AL25"/>
  <c r="AG34" i="10"/>
  <c r="AG50"/>
  <c r="AG28"/>
  <c r="AG29"/>
  <c r="AG33"/>
  <c r="AG27"/>
  <c r="W43"/>
  <c r="W49"/>
  <c r="AM49" s="1"/>
  <c r="AO49" s="1"/>
  <c r="W26"/>
  <c r="W27"/>
  <c r="W38"/>
  <c r="U40"/>
  <c r="U36"/>
  <c r="AI41"/>
  <c r="AP41" s="1"/>
  <c r="AR41" s="1"/>
  <c r="O47"/>
  <c r="AH30" i="7"/>
  <c r="AH31"/>
  <c r="AN31" s="1"/>
  <c r="AH27"/>
  <c r="AH41"/>
  <c r="AN41" s="1"/>
  <c r="O26"/>
  <c r="AH33"/>
  <c r="Z35"/>
  <c r="Z34"/>
  <c r="Z27"/>
  <c r="W50"/>
  <c r="AN50" s="1"/>
  <c r="AP50" s="1"/>
  <c r="W26"/>
  <c r="U36"/>
  <c r="U30"/>
  <c r="U43"/>
  <c r="O47"/>
  <c r="Q49"/>
  <c r="AJ48"/>
  <c r="AN73"/>
  <c r="AP73" s="1"/>
  <c r="AN72"/>
  <c r="AN71"/>
  <c r="AN70"/>
  <c r="AP70" s="1"/>
  <c r="AN69"/>
  <c r="AN68"/>
  <c r="AN67"/>
  <c r="AN66"/>
  <c r="AN65"/>
  <c r="AN64"/>
  <c r="AP64" s="1"/>
  <c r="AN63"/>
  <c r="AN62"/>
  <c r="AN61"/>
  <c r="AN60"/>
  <c r="AP60" s="1"/>
  <c r="AN59"/>
  <c r="AP59" s="1"/>
  <c r="AN58"/>
  <c r="AN57"/>
  <c r="AN56"/>
  <c r="AN55"/>
  <c r="AP55" s="1"/>
  <c r="AN54"/>
  <c r="AP54" s="1"/>
  <c r="AN53"/>
  <c r="AN52"/>
  <c r="AN51"/>
  <c r="AP51" s="1"/>
  <c r="AN49"/>
  <c r="AP49" s="1"/>
  <c r="AN40"/>
  <c r="Y30" i="3"/>
  <c r="AP30" s="1"/>
  <c r="AK29" i="6"/>
  <c r="AN29" s="1"/>
  <c r="AK49"/>
  <c r="AK50"/>
  <c r="AN50" s="1"/>
  <c r="AP50" s="1"/>
  <c r="AK26"/>
  <c r="AC32"/>
  <c r="AK28"/>
  <c r="AA27"/>
  <c r="AK27"/>
  <c r="AK33"/>
  <c r="AK41"/>
  <c r="AN41" s="1"/>
  <c r="AA43"/>
  <c r="Y36"/>
  <c r="AN36" s="1"/>
  <c r="AP36" s="1"/>
  <c r="Q40"/>
  <c r="AN40" s="1"/>
  <c r="AP40" s="1"/>
  <c r="W39"/>
  <c r="O27"/>
  <c r="M31"/>
  <c r="K45"/>
  <c r="AN45" s="1"/>
  <c r="AA26"/>
  <c r="I49"/>
  <c r="I28"/>
  <c r="AN73"/>
  <c r="AP73" s="1"/>
  <c r="AN72"/>
  <c r="AP72" s="1"/>
  <c r="AN71"/>
  <c r="AN70"/>
  <c r="AN69"/>
  <c r="AN68"/>
  <c r="AN67"/>
  <c r="AP67" s="1"/>
  <c r="AN66"/>
  <c r="AN65"/>
  <c r="AN64"/>
  <c r="AN63"/>
  <c r="AP63" s="1"/>
  <c r="AN62"/>
  <c r="AN61"/>
  <c r="AN60"/>
  <c r="AN59"/>
  <c r="AN58"/>
  <c r="AN57"/>
  <c r="AN56"/>
  <c r="AP56" s="1"/>
  <c r="AN55"/>
  <c r="AP55" s="1"/>
  <c r="AN54"/>
  <c r="AN53"/>
  <c r="AN52"/>
  <c r="AN51"/>
  <c r="AN32"/>
  <c r="AK34" i="3"/>
  <c r="AK49"/>
  <c r="AP49" s="1"/>
  <c r="AR49" s="1"/>
  <c r="AK28"/>
  <c r="AK52"/>
  <c r="AP52" s="1"/>
  <c r="AR52" s="1"/>
  <c r="AK29"/>
  <c r="AK26"/>
  <c r="AK33"/>
  <c r="AM48"/>
  <c r="AP48" s="1"/>
  <c r="AK43"/>
  <c r="AP43" s="1"/>
  <c r="AR43" s="1"/>
  <c r="AI41"/>
  <c r="AA74"/>
  <c r="AA29"/>
  <c r="AA42"/>
  <c r="AA38"/>
  <c r="AA37"/>
  <c r="AA27"/>
  <c r="S50"/>
  <c r="AP50" s="1"/>
  <c r="AR50" s="1"/>
  <c r="Q47"/>
  <c r="Q74"/>
  <c r="Q33"/>
  <c r="Q26"/>
  <c r="O51"/>
  <c r="K46"/>
  <c r="AP46" s="1"/>
  <c r="AP73"/>
  <c r="AP72"/>
  <c r="AP71"/>
  <c r="AP70"/>
  <c r="AP69"/>
  <c r="AP68"/>
  <c r="AP67"/>
  <c r="AP66"/>
  <c r="AP65"/>
  <c r="AR65" s="1"/>
  <c r="AP64"/>
  <c r="AP63"/>
  <c r="AR63" s="1"/>
  <c r="AP62"/>
  <c r="AP61"/>
  <c r="AP60"/>
  <c r="AP59"/>
  <c r="AP58"/>
  <c r="AP57"/>
  <c r="AR57" s="1"/>
  <c r="AP56"/>
  <c r="AP55"/>
  <c r="AP54"/>
  <c r="AP53"/>
  <c r="AP41"/>
  <c r="AR41" s="1"/>
  <c r="AP40"/>
  <c r="AP36"/>
  <c r="AN73" i="21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5"/>
  <c r="AN43"/>
  <c r="AN41"/>
  <c r="AN40"/>
  <c r="AN39"/>
  <c r="AN36"/>
  <c r="AN35"/>
  <c r="AN32"/>
  <c r="AN31"/>
  <c r="AN30"/>
  <c r="AN29"/>
  <c r="AN26"/>
  <c r="AN25"/>
  <c r="AE74" i="18"/>
  <c r="AO75"/>
  <c r="AC74" i="16"/>
  <c r="U74"/>
  <c r="I74"/>
  <c r="AH73"/>
  <c r="AJ73" s="1"/>
  <c r="AH72"/>
  <c r="AJ72" s="1"/>
  <c r="AH71"/>
  <c r="AJ71" s="1"/>
  <c r="AH70"/>
  <c r="AJ70" s="1"/>
  <c r="AH69"/>
  <c r="AJ69" s="1"/>
  <c r="AH68"/>
  <c r="AJ68" s="1"/>
  <c r="AH67"/>
  <c r="AJ67" s="1"/>
  <c r="AH66"/>
  <c r="AJ66" s="1"/>
  <c r="AH65"/>
  <c r="AJ65" s="1"/>
  <c r="AH64"/>
  <c r="AJ64" s="1"/>
  <c r="AH63"/>
  <c r="AJ63" s="1"/>
  <c r="AH62"/>
  <c r="AJ62" s="1"/>
  <c r="AH61"/>
  <c r="AJ61" s="1"/>
  <c r="AH60"/>
  <c r="AJ60" s="1"/>
  <c r="AH59"/>
  <c r="AJ59" s="1"/>
  <c r="AH58"/>
  <c r="AJ58" s="1"/>
  <c r="AH57"/>
  <c r="AJ57" s="1"/>
  <c r="AH56"/>
  <c r="AJ56" s="1"/>
  <c r="AH55"/>
  <c r="AJ55" s="1"/>
  <c r="AH54"/>
  <c r="AJ54" s="1"/>
  <c r="AH53"/>
  <c r="AJ53" s="1"/>
  <c r="AH52"/>
  <c r="AJ52" s="1"/>
  <c r="AH51"/>
  <c r="AJ51" s="1"/>
  <c r="AH50"/>
  <c r="AJ50" s="1"/>
  <c r="AH49"/>
  <c r="AJ49" s="1"/>
  <c r="AH48"/>
  <c r="AJ48" s="1"/>
  <c r="AH47"/>
  <c r="AJ47" s="1"/>
  <c r="Q46"/>
  <c r="AH45"/>
  <c r="AJ45" s="1"/>
  <c r="AJ43"/>
  <c r="S42"/>
  <c r="AH41"/>
  <c r="AJ41" s="1"/>
  <c r="AH40"/>
  <c r="AJ40" s="1"/>
  <c r="AH39"/>
  <c r="AJ39" s="1"/>
  <c r="U38"/>
  <c r="W37"/>
  <c r="U37"/>
  <c r="S37"/>
  <c r="AH36"/>
  <c r="AJ36" s="1"/>
  <c r="U35"/>
  <c r="AH35" s="1"/>
  <c r="AJ35" s="1"/>
  <c r="W34"/>
  <c r="U34"/>
  <c r="S34"/>
  <c r="I34"/>
  <c r="AG33"/>
  <c r="AC33"/>
  <c r="S33"/>
  <c r="O33"/>
  <c r="I33"/>
  <c r="AH32"/>
  <c r="AJ32" s="1"/>
  <c r="AH31"/>
  <c r="AJ31" s="1"/>
  <c r="AC30"/>
  <c r="AH30" s="1"/>
  <c r="AJ30" s="1"/>
  <c r="AH29"/>
  <c r="AJ29" s="1"/>
  <c r="W28"/>
  <c r="U28"/>
  <c r="S28"/>
  <c r="M27"/>
  <c r="I27"/>
  <c r="I26"/>
  <c r="W25"/>
  <c r="AH25" s="1"/>
  <c r="AJ25" s="1"/>
  <c r="W74" i="14"/>
  <c r="I74"/>
  <c r="AN73"/>
  <c r="AP73" s="1"/>
  <c r="AN72"/>
  <c r="AP72" s="1"/>
  <c r="AN71"/>
  <c r="AP71" s="1"/>
  <c r="AN70"/>
  <c r="AP70" s="1"/>
  <c r="AN69"/>
  <c r="AP69" s="1"/>
  <c r="AN68"/>
  <c r="AP68" s="1"/>
  <c r="AN67"/>
  <c r="AP67" s="1"/>
  <c r="AN66"/>
  <c r="AP66" s="1"/>
  <c r="AN65"/>
  <c r="AP65" s="1"/>
  <c r="AN64"/>
  <c r="AP64" s="1"/>
  <c r="AN63"/>
  <c r="AP63" s="1"/>
  <c r="AN62"/>
  <c r="AP62" s="1"/>
  <c r="AN61"/>
  <c r="AP61" s="1"/>
  <c r="AN60"/>
  <c r="AP60" s="1"/>
  <c r="AN59"/>
  <c r="AP59" s="1"/>
  <c r="AN58"/>
  <c r="AP58" s="1"/>
  <c r="AN57"/>
  <c r="AP57" s="1"/>
  <c r="AN56"/>
  <c r="AP56" s="1"/>
  <c r="AN55"/>
  <c r="AP55" s="1"/>
  <c r="AN54"/>
  <c r="AP54" s="1"/>
  <c r="AN53"/>
  <c r="AP53" s="1"/>
  <c r="AP52"/>
  <c r="AP51"/>
  <c r="AP50"/>
  <c r="AP49"/>
  <c r="AP48"/>
  <c r="AP47"/>
  <c r="AP45"/>
  <c r="AN44"/>
  <c r="AN43"/>
  <c r="AP43" s="1"/>
  <c r="U42"/>
  <c r="AN42" s="1"/>
  <c r="AP41"/>
  <c r="AP40"/>
  <c r="AP39"/>
  <c r="U38"/>
  <c r="AN38" s="1"/>
  <c r="W37"/>
  <c r="AN37" s="1"/>
  <c r="U37"/>
  <c r="AP36"/>
  <c r="AP35"/>
  <c r="Y34"/>
  <c r="W34"/>
  <c r="U34"/>
  <c r="I34"/>
  <c r="AK33"/>
  <c r="U33"/>
  <c r="AN33" s="1"/>
  <c r="I33"/>
  <c r="AP31"/>
  <c r="AP30"/>
  <c r="W28"/>
  <c r="U28"/>
  <c r="M27"/>
  <c r="I27"/>
  <c r="AN27" s="1"/>
  <c r="I26"/>
  <c r="AP25"/>
  <c r="AG74" i="11"/>
  <c r="W74"/>
  <c r="U74"/>
  <c r="I74"/>
  <c r="AN71"/>
  <c r="AN70"/>
  <c r="AN68"/>
  <c r="AN67"/>
  <c r="AN66"/>
  <c r="AN65"/>
  <c r="AN64"/>
  <c r="AN61"/>
  <c r="AN59"/>
  <c r="AN57"/>
  <c r="AN56"/>
  <c r="AN55"/>
  <c r="AN54"/>
  <c r="AN53"/>
  <c r="AN52"/>
  <c r="AN47"/>
  <c r="Q46"/>
  <c r="AL46" s="1"/>
  <c r="AE45"/>
  <c r="AC44"/>
  <c r="AL44" s="1"/>
  <c r="W44"/>
  <c r="AI43"/>
  <c r="S42"/>
  <c r="AN41"/>
  <c r="AN40"/>
  <c r="AN39"/>
  <c r="U38"/>
  <c r="AL38" s="1"/>
  <c r="S38"/>
  <c r="W37"/>
  <c r="U37"/>
  <c r="S37"/>
  <c r="S36"/>
  <c r="U35"/>
  <c r="AA34"/>
  <c r="W34"/>
  <c r="U34"/>
  <c r="S34"/>
  <c r="I34"/>
  <c r="AL34" s="1"/>
  <c r="AK33"/>
  <c r="AG33"/>
  <c r="U33"/>
  <c r="S33"/>
  <c r="O33"/>
  <c r="I33"/>
  <c r="AN32"/>
  <c r="AA31"/>
  <c r="AL31" s="1"/>
  <c r="AN30"/>
  <c r="S29"/>
  <c r="W28"/>
  <c r="U28"/>
  <c r="S28"/>
  <c r="AA27"/>
  <c r="M27"/>
  <c r="I27"/>
  <c r="AL27" s="1"/>
  <c r="I26"/>
  <c r="W25"/>
  <c r="AN25" s="1"/>
  <c r="AE74" i="10"/>
  <c r="W74"/>
  <c r="U74"/>
  <c r="I74"/>
  <c r="AM74" s="1"/>
  <c r="AO74" s="1"/>
  <c r="AM73"/>
  <c r="AO73" s="1"/>
  <c r="AO72"/>
  <c r="AM72"/>
  <c r="AM71"/>
  <c r="AO71" s="1"/>
  <c r="AO70"/>
  <c r="AM70"/>
  <c r="AM69"/>
  <c r="AO69" s="1"/>
  <c r="AO68"/>
  <c r="AM68"/>
  <c r="AM67"/>
  <c r="AO67" s="1"/>
  <c r="AO66"/>
  <c r="AM66"/>
  <c r="AM65"/>
  <c r="AO65" s="1"/>
  <c r="AO64"/>
  <c r="AM64"/>
  <c r="AM63"/>
  <c r="AO63" s="1"/>
  <c r="AO62"/>
  <c r="AM62"/>
  <c r="AM61"/>
  <c r="AO61" s="1"/>
  <c r="AO60"/>
  <c r="AM60"/>
  <c r="AM59"/>
  <c r="AO59" s="1"/>
  <c r="AO58"/>
  <c r="AM58"/>
  <c r="AM57"/>
  <c r="AO57" s="1"/>
  <c r="AO56"/>
  <c r="AM56"/>
  <c r="AM55"/>
  <c r="AO55" s="1"/>
  <c r="AO54"/>
  <c r="AM54"/>
  <c r="AM53"/>
  <c r="AO53" s="1"/>
  <c r="AO52"/>
  <c r="AM52"/>
  <c r="AM51"/>
  <c r="AO51" s="1"/>
  <c r="AM50"/>
  <c r="AO50" s="1"/>
  <c r="O48"/>
  <c r="AM48" s="1"/>
  <c r="AO48" s="1"/>
  <c r="AM47"/>
  <c r="AO47" s="1"/>
  <c r="AP46"/>
  <c r="AR46" s="1"/>
  <c r="AE46"/>
  <c r="Q46"/>
  <c r="AR45"/>
  <c r="AP45"/>
  <c r="AC45"/>
  <c r="AM45" s="1"/>
  <c r="AO45" s="1"/>
  <c r="AP44"/>
  <c r="AR44" s="1"/>
  <c r="AM44"/>
  <c r="AO44" s="1"/>
  <c r="AA44"/>
  <c r="W44"/>
  <c r="K44"/>
  <c r="AR43"/>
  <c r="AP43"/>
  <c r="AG43"/>
  <c r="AP42"/>
  <c r="AR42" s="1"/>
  <c r="AM42"/>
  <c r="AO42" s="1"/>
  <c r="U42"/>
  <c r="S42"/>
  <c r="AR40"/>
  <c r="AP40"/>
  <c r="AM40"/>
  <c r="AO40" s="1"/>
  <c r="AR39"/>
  <c r="AP39"/>
  <c r="U39"/>
  <c r="AM39" s="1"/>
  <c r="AO39" s="1"/>
  <c r="AP38"/>
  <c r="AR38" s="1"/>
  <c r="U38"/>
  <c r="S38"/>
  <c r="AP37"/>
  <c r="AR37" s="1"/>
  <c r="W37"/>
  <c r="U37"/>
  <c r="S37"/>
  <c r="AP36"/>
  <c r="AR36" s="1"/>
  <c r="S36"/>
  <c r="AP35"/>
  <c r="AR35" s="1"/>
  <c r="U35"/>
  <c r="AM35" s="1"/>
  <c r="AO35" s="1"/>
  <c r="AR34"/>
  <c r="AP34"/>
  <c r="Y34"/>
  <c r="W34"/>
  <c r="U34"/>
  <c r="S34"/>
  <c r="I34"/>
  <c r="AM34" s="1"/>
  <c r="AO34" s="1"/>
  <c r="AP33"/>
  <c r="AR33" s="1"/>
  <c r="AE33"/>
  <c r="U33"/>
  <c r="S33"/>
  <c r="O33"/>
  <c r="I33"/>
  <c r="AP32"/>
  <c r="AR32" s="1"/>
  <c r="I32"/>
  <c r="AM32" s="1"/>
  <c r="AO32" s="1"/>
  <c r="AR31"/>
  <c r="AP31"/>
  <c r="Y31"/>
  <c r="AM31" s="1"/>
  <c r="AO31" s="1"/>
  <c r="AP30"/>
  <c r="AR30" s="1"/>
  <c r="AE30"/>
  <c r="AM30" s="1"/>
  <c r="AO30" s="1"/>
  <c r="AP29"/>
  <c r="AR29" s="1"/>
  <c r="S29"/>
  <c r="AP28"/>
  <c r="AR28" s="1"/>
  <c r="W28"/>
  <c r="U28"/>
  <c r="S28"/>
  <c r="AP27"/>
  <c r="AR27" s="1"/>
  <c r="Y27"/>
  <c r="M27"/>
  <c r="I27"/>
  <c r="AP26"/>
  <c r="AR26" s="1"/>
  <c r="AM26"/>
  <c r="AO26" s="1"/>
  <c r="I26"/>
  <c r="AP25"/>
  <c r="AR25" s="1"/>
  <c r="W25"/>
  <c r="AM25" s="1"/>
  <c r="AO25" s="1"/>
  <c r="AF74" i="7"/>
  <c r="U74"/>
  <c r="I74"/>
  <c r="AP72"/>
  <c r="AP71"/>
  <c r="AP69"/>
  <c r="AP68"/>
  <c r="AP67"/>
  <c r="AP66"/>
  <c r="AP65"/>
  <c r="AP63"/>
  <c r="AP62"/>
  <c r="AP61"/>
  <c r="AP58"/>
  <c r="AP57"/>
  <c r="AP56"/>
  <c r="AP53"/>
  <c r="AP52"/>
  <c r="AF46"/>
  <c r="AD45"/>
  <c r="AB44"/>
  <c r="W44"/>
  <c r="K44"/>
  <c r="S42"/>
  <c r="AN42" s="1"/>
  <c r="AP40"/>
  <c r="AN39"/>
  <c r="U38"/>
  <c r="S38"/>
  <c r="U37"/>
  <c r="S37"/>
  <c r="U35"/>
  <c r="Y34"/>
  <c r="W34"/>
  <c r="U34"/>
  <c r="S34"/>
  <c r="I34"/>
  <c r="AJ33"/>
  <c r="AF33"/>
  <c r="S33"/>
  <c r="O33"/>
  <c r="I33"/>
  <c r="I32"/>
  <c r="Y31"/>
  <c r="AN29"/>
  <c r="W28"/>
  <c r="U28"/>
  <c r="S28"/>
  <c r="Y27"/>
  <c r="M27"/>
  <c r="I27"/>
  <c r="I26"/>
  <c r="W25"/>
  <c r="AN25" s="1"/>
  <c r="AI74" i="6"/>
  <c r="Y74"/>
  <c r="AN74" s="1"/>
  <c r="AP71"/>
  <c r="AP70"/>
  <c r="AP69"/>
  <c r="AP68"/>
  <c r="AP66"/>
  <c r="AP65"/>
  <c r="AP64"/>
  <c r="AP62"/>
  <c r="AP61"/>
  <c r="AP60"/>
  <c r="AP59"/>
  <c r="AP58"/>
  <c r="AP57"/>
  <c r="AP54"/>
  <c r="AP53"/>
  <c r="AP52"/>
  <c r="AP51"/>
  <c r="S48"/>
  <c r="AM47"/>
  <c r="AI46"/>
  <c r="U46"/>
  <c r="AE44"/>
  <c r="AA44"/>
  <c r="Y42"/>
  <c r="W42"/>
  <c r="Y38"/>
  <c r="AN38" s="1"/>
  <c r="Y37"/>
  <c r="W37"/>
  <c r="Y35"/>
  <c r="AC34"/>
  <c r="AA34"/>
  <c r="Y34"/>
  <c r="W34"/>
  <c r="I34"/>
  <c r="AM33"/>
  <c r="AI33"/>
  <c r="W33"/>
  <c r="S33"/>
  <c r="AP32"/>
  <c r="AI30"/>
  <c r="AN30" s="1"/>
  <c r="Y28"/>
  <c r="W28"/>
  <c r="AC27"/>
  <c r="I27"/>
  <c r="AM26"/>
  <c r="I26"/>
  <c r="AA25"/>
  <c r="AN25" s="1"/>
  <c r="AP25" s="1"/>
  <c r="AI74" i="3"/>
  <c r="Y74"/>
  <c r="W74"/>
  <c r="I74"/>
  <c r="AR73"/>
  <c r="AR72"/>
  <c r="AR71"/>
  <c r="AR70"/>
  <c r="AR69"/>
  <c r="AR68"/>
  <c r="AR67"/>
  <c r="AR66"/>
  <c r="AR64"/>
  <c r="AR62"/>
  <c r="AR61"/>
  <c r="AR60"/>
  <c r="AR59"/>
  <c r="AR58"/>
  <c r="AR56"/>
  <c r="AR55"/>
  <c r="AR54"/>
  <c r="AR53"/>
  <c r="AG45"/>
  <c r="AE44"/>
  <c r="Y44"/>
  <c r="U42"/>
  <c r="AR40"/>
  <c r="W39"/>
  <c r="AP39" s="1"/>
  <c r="AR39" s="1"/>
  <c r="W38"/>
  <c r="U38"/>
  <c r="Y37"/>
  <c r="W37"/>
  <c r="U37"/>
  <c r="AR36"/>
  <c r="W35"/>
  <c r="AC34"/>
  <c r="Y34"/>
  <c r="W34"/>
  <c r="U34"/>
  <c r="I34"/>
  <c r="AM33"/>
  <c r="AI33"/>
  <c r="U33"/>
  <c r="I33"/>
  <c r="I32"/>
  <c r="AC31"/>
  <c r="AP31" s="1"/>
  <c r="AR31" s="1"/>
  <c r="Y28"/>
  <c r="W28"/>
  <c r="U28"/>
  <c r="AC27"/>
  <c r="M27"/>
  <c r="I27"/>
  <c r="I26"/>
  <c r="Y25"/>
  <c r="AP25" s="1"/>
  <c r="AI26" i="2"/>
  <c r="AI33"/>
  <c r="AI47"/>
  <c r="AG43"/>
  <c r="AE74"/>
  <c r="AE46"/>
  <c r="AE30"/>
  <c r="AE33"/>
  <c r="AC45"/>
  <c r="AA44"/>
  <c r="Y31"/>
  <c r="Y34"/>
  <c r="Y27"/>
  <c r="W74"/>
  <c r="W34"/>
  <c r="W37"/>
  <c r="W44"/>
  <c r="U74"/>
  <c r="U39"/>
  <c r="U38"/>
  <c r="U34"/>
  <c r="U41"/>
  <c r="U42"/>
  <c r="K44"/>
  <c r="U37"/>
  <c r="U35"/>
  <c r="U33"/>
  <c r="W28"/>
  <c r="U28"/>
  <c r="S29"/>
  <c r="S34"/>
  <c r="S33"/>
  <c r="S28"/>
  <c r="S42"/>
  <c r="S38"/>
  <c r="S37"/>
  <c r="S36"/>
  <c r="Q46"/>
  <c r="O33"/>
  <c r="O48"/>
  <c r="M27"/>
  <c r="I74"/>
  <c r="I34"/>
  <c r="I33"/>
  <c r="I32"/>
  <c r="I27"/>
  <c r="I26"/>
  <c r="W25"/>
  <c r="AN31" i="11" l="1"/>
  <c r="AM46" i="10"/>
  <c r="AO46" s="1"/>
  <c r="AN42" i="21"/>
  <c r="AN74"/>
  <c r="AN27"/>
  <c r="AN38"/>
  <c r="AN44"/>
  <c r="AN46"/>
  <c r="AN28"/>
  <c r="AN34"/>
  <c r="AN37"/>
  <c r="AN33"/>
  <c r="AP74" i="18"/>
  <c r="AR74" s="1"/>
  <c r="AH74" i="16"/>
  <c r="AJ74" s="1"/>
  <c r="AH37"/>
  <c r="AJ37" s="1"/>
  <c r="AH28"/>
  <c r="AJ28" s="1"/>
  <c r="AH33"/>
  <c r="AJ33" s="1"/>
  <c r="AH38"/>
  <c r="AJ38" s="1"/>
  <c r="AJ44"/>
  <c r="AH46"/>
  <c r="AJ46" s="1"/>
  <c r="AH26"/>
  <c r="AJ26" s="1"/>
  <c r="AH27"/>
  <c r="AJ27" s="1"/>
  <c r="AH34"/>
  <c r="AJ34" s="1"/>
  <c r="AJ42"/>
  <c r="AN28" i="14"/>
  <c r="AP28" s="1"/>
  <c r="AN74"/>
  <c r="AP74" s="1"/>
  <c r="AN34"/>
  <c r="AP32"/>
  <c r="AN32"/>
  <c r="AP27"/>
  <c r="AP42"/>
  <c r="AP37"/>
  <c r="AP38"/>
  <c r="AP44"/>
  <c r="AP33"/>
  <c r="AP26"/>
  <c r="AP34"/>
  <c r="AP38" i="3"/>
  <c r="AR38" s="1"/>
  <c r="AP42"/>
  <c r="AL37" i="11"/>
  <c r="AN37" s="1"/>
  <c r="AL74"/>
  <c r="AL28"/>
  <c r="AN28" s="1"/>
  <c r="AN35"/>
  <c r="AL35"/>
  <c r="AN36"/>
  <c r="AL36"/>
  <c r="AL33"/>
  <c r="AN33" s="1"/>
  <c r="AN45"/>
  <c r="AN43"/>
  <c r="AN46"/>
  <c r="AN27"/>
  <c r="AN26"/>
  <c r="AN42"/>
  <c r="AN74"/>
  <c r="AN34"/>
  <c r="AN38"/>
  <c r="AN44"/>
  <c r="AM29" i="10"/>
  <c r="AO29" s="1"/>
  <c r="AM33"/>
  <c r="AO33" s="1"/>
  <c r="AM43"/>
  <c r="AO43" s="1"/>
  <c r="AM27"/>
  <c r="AO27" s="1"/>
  <c r="AM37"/>
  <c r="AO37" s="1"/>
  <c r="AM28"/>
  <c r="AO28" s="1"/>
  <c r="AM36"/>
  <c r="AO36" s="1"/>
  <c r="AM38"/>
  <c r="AO38" s="1"/>
  <c r="AM41"/>
  <c r="AO41" s="1"/>
  <c r="AN35" i="7"/>
  <c r="AP35" s="1"/>
  <c r="AN34"/>
  <c r="AP34" s="1"/>
  <c r="AN27"/>
  <c r="AP27" s="1"/>
  <c r="AN74"/>
  <c r="AP74" s="1"/>
  <c r="AN30"/>
  <c r="AP30" s="1"/>
  <c r="AN43"/>
  <c r="AP43" s="1"/>
  <c r="AN47"/>
  <c r="AP47" s="1"/>
  <c r="AN28"/>
  <c r="AP28" s="1"/>
  <c r="AN37"/>
  <c r="AP37" s="1"/>
  <c r="AN26"/>
  <c r="AN33"/>
  <c r="AP33" s="1"/>
  <c r="AN38"/>
  <c r="AP38" s="1"/>
  <c r="AN44"/>
  <c r="AN46"/>
  <c r="AP46" s="1"/>
  <c r="AP39"/>
  <c r="AN45"/>
  <c r="AP45" s="1"/>
  <c r="AP25"/>
  <c r="AN32"/>
  <c r="AP32" s="1"/>
  <c r="AN36"/>
  <c r="AP36" s="1"/>
  <c r="AN48"/>
  <c r="AP48" s="1"/>
  <c r="AP41"/>
  <c r="AP31"/>
  <c r="AP29"/>
  <c r="AP42"/>
  <c r="AP26"/>
  <c r="AP44"/>
  <c r="AN49" i="6"/>
  <c r="AP49" s="1"/>
  <c r="AN44"/>
  <c r="AP44" s="1"/>
  <c r="AN46"/>
  <c r="AP46" s="1"/>
  <c r="AN39"/>
  <c r="AP39" s="1"/>
  <c r="AP30"/>
  <c r="AN33"/>
  <c r="AP33" s="1"/>
  <c r="AN34"/>
  <c r="AP34" s="1"/>
  <c r="AP29"/>
  <c r="AN37"/>
  <c r="AP37" s="1"/>
  <c r="AN35"/>
  <c r="AP35" s="1"/>
  <c r="AN43"/>
  <c r="AP43" s="1"/>
  <c r="AN48"/>
  <c r="AP48" s="1"/>
  <c r="AN42"/>
  <c r="AP42" s="1"/>
  <c r="AP41"/>
  <c r="AN47"/>
  <c r="AP47" s="1"/>
  <c r="AN31"/>
  <c r="AP31" s="1"/>
  <c r="AN28"/>
  <c r="AP28" s="1"/>
  <c r="AN27"/>
  <c r="AP27" s="1"/>
  <c r="AP45"/>
  <c r="AN26"/>
  <c r="AP26" s="1"/>
  <c r="AP38"/>
  <c r="AP74"/>
  <c r="AP34" i="3"/>
  <c r="AR34" s="1"/>
  <c r="AP45"/>
  <c r="AR45" s="1"/>
  <c r="AR25"/>
  <c r="AP27"/>
  <c r="AR27" s="1"/>
  <c r="AP29"/>
  <c r="AR29" s="1"/>
  <c r="AP26"/>
  <c r="AR26" s="1"/>
  <c r="AP44"/>
  <c r="AR44" s="1"/>
  <c r="AP37"/>
  <c r="AR37" s="1"/>
  <c r="AP35"/>
  <c r="AR35" s="1"/>
  <c r="AP28"/>
  <c r="AR28" s="1"/>
  <c r="AP33"/>
  <c r="AR33" s="1"/>
  <c r="AP51"/>
  <c r="AR51" s="1"/>
  <c r="AP47"/>
  <c r="AR47" s="1"/>
  <c r="AP74"/>
  <c r="AR74" s="1"/>
  <c r="AP32"/>
  <c r="AR32" s="1"/>
  <c r="AR48"/>
  <c r="AR30"/>
  <c r="AR42"/>
  <c r="AR46"/>
  <c r="AR75" i="10"/>
  <c r="AK74" i="2"/>
  <c r="AM74" s="1"/>
  <c r="AK73"/>
  <c r="AM73" s="1"/>
  <c r="AK72"/>
  <c r="AM72" s="1"/>
  <c r="AK71"/>
  <c r="AM71" s="1"/>
  <c r="AK70"/>
  <c r="AM70" s="1"/>
  <c r="AK69"/>
  <c r="AM69" s="1"/>
  <c r="AK68"/>
  <c r="AM68" s="1"/>
  <c r="AK67"/>
  <c r="AM67" s="1"/>
  <c r="AK66"/>
  <c r="AM66" s="1"/>
  <c r="AK65"/>
  <c r="AM65" s="1"/>
  <c r="AK64"/>
  <c r="AM64" s="1"/>
  <c r="AK63"/>
  <c r="AM63" s="1"/>
  <c r="AK62"/>
  <c r="AM62" s="1"/>
  <c r="AK61"/>
  <c r="AM61" s="1"/>
  <c r="AK60"/>
  <c r="AM60" s="1"/>
  <c r="AK59"/>
  <c r="AM59" s="1"/>
  <c r="AK58"/>
  <c r="AM58" s="1"/>
  <c r="AK57"/>
  <c r="AM57" s="1"/>
  <c r="AK56"/>
  <c r="AM56" s="1"/>
  <c r="AK55"/>
  <c r="AM55" s="1"/>
  <c r="AK54"/>
  <c r="AM54" s="1"/>
  <c r="AK53"/>
  <c r="AM53" s="1"/>
  <c r="AK52"/>
  <c r="AM52" s="1"/>
  <c r="AK51"/>
  <c r="AM51" s="1"/>
  <c r="AK50"/>
  <c r="AM50" s="1"/>
  <c r="AK49"/>
  <c r="AM49" s="1"/>
  <c r="AK48"/>
  <c r="AM48" s="1"/>
  <c r="AK47"/>
  <c r="AM47" s="1"/>
  <c r="AN46"/>
  <c r="AP46" s="1"/>
  <c r="AK46"/>
  <c r="AM46" s="1"/>
  <c r="AN45"/>
  <c r="AP45" s="1"/>
  <c r="AK45"/>
  <c r="AM45" s="1"/>
  <c r="AN44"/>
  <c r="AP44" s="1"/>
  <c r="AK44"/>
  <c r="AM44" s="1"/>
  <c r="AN43"/>
  <c r="AP43" s="1"/>
  <c r="AK43"/>
  <c r="AM43" s="1"/>
  <c r="AN42"/>
  <c r="AP42" s="1"/>
  <c r="AK42"/>
  <c r="AM42" s="1"/>
  <c r="AN41"/>
  <c r="AP41" s="1"/>
  <c r="AK41"/>
  <c r="AM41" s="1"/>
  <c r="AN40"/>
  <c r="AP40" s="1"/>
  <c r="AK40"/>
  <c r="AM40" s="1"/>
  <c r="AN39"/>
  <c r="AP39" s="1"/>
  <c r="AK39"/>
  <c r="AM39" s="1"/>
  <c r="AN38"/>
  <c r="AP38" s="1"/>
  <c r="AK38"/>
  <c r="AM38" s="1"/>
  <c r="AN37"/>
  <c r="AP37" s="1"/>
  <c r="AK37"/>
  <c r="AM37" s="1"/>
  <c r="AN36"/>
  <c r="AP36" s="1"/>
  <c r="AK36"/>
  <c r="AM36" s="1"/>
  <c r="AN35"/>
  <c r="AP35" s="1"/>
  <c r="AK35"/>
  <c r="AM35" s="1"/>
  <c r="AN34"/>
  <c r="AP34" s="1"/>
  <c r="AK34"/>
  <c r="AM34" s="1"/>
  <c r="AN33"/>
  <c r="AP33" s="1"/>
  <c r="AK33"/>
  <c r="AM33" s="1"/>
  <c r="AN32"/>
  <c r="AP32" s="1"/>
  <c r="AK32"/>
  <c r="AM32" s="1"/>
  <c r="AN31"/>
  <c r="AP31" s="1"/>
  <c r="AK31"/>
  <c r="AM31" s="1"/>
  <c r="AN30"/>
  <c r="AP30" s="1"/>
  <c r="AK30"/>
  <c r="AM30" s="1"/>
  <c r="AN29"/>
  <c r="AP29" s="1"/>
  <c r="AK29"/>
  <c r="AM29" s="1"/>
  <c r="AN28"/>
  <c r="AP28" s="1"/>
  <c r="AK28"/>
  <c r="AM28" s="1"/>
  <c r="AN27"/>
  <c r="AP27" s="1"/>
  <c r="AK27"/>
  <c r="AM27" s="1"/>
  <c r="AN26"/>
  <c r="AP26" s="1"/>
  <c r="AK26"/>
  <c r="AM26" s="1"/>
  <c r="AN25"/>
  <c r="AP25" s="1"/>
  <c r="AK25"/>
  <c r="AM25" s="1"/>
  <c r="AN75" i="36"/>
  <c r="AM74"/>
  <c r="AO74" s="1"/>
  <c r="AM73"/>
  <c r="AO73" s="1"/>
  <c r="AM72"/>
  <c r="AO72" s="1"/>
  <c r="AM71"/>
  <c r="AO71" s="1"/>
  <c r="AM70"/>
  <c r="AO70" s="1"/>
  <c r="AM69"/>
  <c r="AO69" s="1"/>
  <c r="AM68"/>
  <c r="AO68" s="1"/>
  <c r="AM67"/>
  <c r="AO67" s="1"/>
  <c r="AM66"/>
  <c r="AO66" s="1"/>
  <c r="AM65"/>
  <c r="AO65" s="1"/>
  <c r="AM64"/>
  <c r="AO64" s="1"/>
  <c r="AM63"/>
  <c r="AO63" s="1"/>
  <c r="AM62"/>
  <c r="AO62" s="1"/>
  <c r="AM61"/>
  <c r="AO61" s="1"/>
  <c r="AM60"/>
  <c r="AO60" s="1"/>
  <c r="AM59"/>
  <c r="AO59" s="1"/>
  <c r="AM58"/>
  <c r="AO58" s="1"/>
  <c r="AM57"/>
  <c r="AO57" s="1"/>
  <c r="AM56"/>
  <c r="AO56" s="1"/>
  <c r="AM55"/>
  <c r="AO55" s="1"/>
  <c r="AM54"/>
  <c r="AO54" s="1"/>
  <c r="AM53"/>
  <c r="AO53" s="1"/>
  <c r="AM52"/>
  <c r="AO52" s="1"/>
  <c r="AM51"/>
  <c r="AO51" s="1"/>
  <c r="AM50"/>
  <c r="AO50" s="1"/>
  <c r="AM49"/>
  <c r="AO49" s="1"/>
  <c r="AM48"/>
  <c r="AO48" s="1"/>
  <c r="AM47"/>
  <c r="AO47" s="1"/>
  <c r="AP46"/>
  <c r="AR46" s="1"/>
  <c r="AM46"/>
  <c r="AO46" s="1"/>
  <c r="AP45"/>
  <c r="AR45" s="1"/>
  <c r="AM45"/>
  <c r="AO45" s="1"/>
  <c r="AP44"/>
  <c r="AR44" s="1"/>
  <c r="AM44"/>
  <c r="AO44" s="1"/>
  <c r="AP43"/>
  <c r="AR43" s="1"/>
  <c r="AM43"/>
  <c r="AO43" s="1"/>
  <c r="AP42"/>
  <c r="AR42" s="1"/>
  <c r="AM42"/>
  <c r="AO42" s="1"/>
  <c r="AP41"/>
  <c r="AR41" s="1"/>
  <c r="AM41"/>
  <c r="AO41" s="1"/>
  <c r="AP40"/>
  <c r="AR40" s="1"/>
  <c r="AM40"/>
  <c r="AO40" s="1"/>
  <c r="AP39"/>
  <c r="AR39" s="1"/>
  <c r="AM39"/>
  <c r="AO39" s="1"/>
  <c r="AP38"/>
  <c r="AR38" s="1"/>
  <c r="AM38"/>
  <c r="AO38" s="1"/>
  <c r="AP37"/>
  <c r="AR37" s="1"/>
  <c r="AM37"/>
  <c r="AO37" s="1"/>
  <c r="AP36"/>
  <c r="AR36" s="1"/>
  <c r="AM36"/>
  <c r="AO36" s="1"/>
  <c r="AP35"/>
  <c r="AR35" s="1"/>
  <c r="AM35"/>
  <c r="AO35" s="1"/>
  <c r="AP34"/>
  <c r="AR34" s="1"/>
  <c r="AM34"/>
  <c r="AO34" s="1"/>
  <c r="AP33"/>
  <c r="AR33" s="1"/>
  <c r="AM33"/>
  <c r="AO33" s="1"/>
  <c r="AP32"/>
  <c r="AR32" s="1"/>
  <c r="AM32"/>
  <c r="AO32" s="1"/>
  <c r="AP31"/>
  <c r="AR31" s="1"/>
  <c r="AM31"/>
  <c r="AO31" s="1"/>
  <c r="AP30"/>
  <c r="AR30" s="1"/>
  <c r="AM30"/>
  <c r="AO30" s="1"/>
  <c r="AP29"/>
  <c r="AR29" s="1"/>
  <c r="AM29"/>
  <c r="AO29" s="1"/>
  <c r="AP28"/>
  <c r="AR28" s="1"/>
  <c r="AM28"/>
  <c r="AO28" s="1"/>
  <c r="AP27"/>
  <c r="AR27" s="1"/>
  <c r="AM27"/>
  <c r="AO27" s="1"/>
  <c r="AP26"/>
  <c r="AR26" s="1"/>
  <c r="AM26"/>
  <c r="AO26" s="1"/>
  <c r="AP25"/>
  <c r="AR25" s="1"/>
  <c r="AM25"/>
  <c r="AO25" s="1"/>
  <c r="AN75" i="21" l="1"/>
  <c r="AJ75" i="16"/>
  <c r="AP75" i="14"/>
  <c r="AN75" i="11"/>
  <c r="AO75" i="10"/>
  <c r="AP75" i="7"/>
  <c r="AP75" i="6"/>
  <c r="AR75" i="3"/>
  <c r="AP75" i="2"/>
  <c r="AM75"/>
  <c r="AR75" i="36"/>
  <c r="AO75"/>
  <c r="AB42" i="17" l="1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Z39"/>
  <c r="Y39"/>
  <c r="X39"/>
  <c r="W39"/>
  <c r="V39"/>
  <c r="T39"/>
  <c r="S39"/>
  <c r="R39"/>
  <c r="Q39"/>
  <c r="O39"/>
  <c r="N39"/>
  <c r="M39"/>
  <c r="L39"/>
  <c r="K39"/>
  <c r="J39"/>
  <c r="I39"/>
  <c r="H39"/>
  <c r="G39"/>
  <c r="F39"/>
  <c r="E39"/>
  <c r="D39"/>
  <c r="AB38"/>
  <c r="AA38"/>
  <c r="G38"/>
  <c r="E38"/>
  <c r="AB36"/>
  <c r="Z36"/>
  <c r="T36"/>
  <c r="J36"/>
  <c r="I36"/>
  <c r="F36"/>
  <c r="E36"/>
  <c r="AB33"/>
  <c r="AA33"/>
  <c r="E33"/>
  <c r="Z29"/>
  <c r="T29"/>
  <c r="O29"/>
  <c r="L29"/>
  <c r="J29"/>
  <c r="I29"/>
  <c r="F29"/>
  <c r="AB27"/>
  <c r="AA27"/>
  <c r="Z27"/>
  <c r="O27"/>
  <c r="L27"/>
  <c r="J27"/>
  <c r="I27"/>
  <c r="F27"/>
  <c r="E27"/>
  <c r="AB21"/>
  <c r="AA21"/>
  <c r="G21"/>
  <c r="E21"/>
  <c r="F19"/>
  <c r="AB17"/>
  <c r="AA17"/>
  <c r="G17"/>
  <c r="F17"/>
  <c r="E17"/>
  <c r="AB48" i="25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Z45"/>
  <c r="W45"/>
  <c r="U45"/>
  <c r="Q45"/>
  <c r="P45"/>
  <c r="N45"/>
  <c r="M45"/>
  <c r="K45"/>
  <c r="J45"/>
  <c r="I45"/>
  <c r="G45"/>
  <c r="F45"/>
  <c r="E45"/>
  <c r="D45"/>
  <c r="Q23"/>
  <c r="I23"/>
  <c r="F23"/>
  <c r="AB21"/>
  <c r="AB45" s="1"/>
  <c r="T21"/>
  <c r="Q21"/>
  <c r="K21"/>
  <c r="J21"/>
  <c r="F21"/>
  <c r="AB19"/>
  <c r="R19"/>
  <c r="Q19"/>
  <c r="J19"/>
  <c r="AB17"/>
  <c r="Q17"/>
  <c r="K17"/>
  <c r="J17"/>
  <c r="I17"/>
  <c r="F17"/>
  <c r="AB48" i="20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F48"/>
  <c r="E48"/>
  <c r="D48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B44"/>
  <c r="G44"/>
  <c r="E44"/>
  <c r="AB39"/>
  <c r="E39"/>
  <c r="AB35"/>
  <c r="F35"/>
  <c r="AB33"/>
  <c r="U33"/>
  <c r="S33"/>
  <c r="K33"/>
  <c r="J33"/>
  <c r="F33"/>
  <c r="E33"/>
  <c r="AB31"/>
  <c r="J31"/>
  <c r="AB29"/>
  <c r="S29"/>
  <c r="K29"/>
  <c r="J29"/>
  <c r="F29"/>
  <c r="U27"/>
  <c r="S27"/>
  <c r="K27"/>
  <c r="J27"/>
  <c r="E27"/>
  <c r="AB23"/>
  <c r="G23"/>
  <c r="F19"/>
  <c r="AB17"/>
  <c r="G17"/>
  <c r="F17"/>
  <c r="AD48" i="1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C45"/>
  <c r="AB45"/>
  <c r="AA45"/>
  <c r="Y45"/>
  <c r="X45"/>
  <c r="W45"/>
  <c r="V45"/>
  <c r="U45"/>
  <c r="T45"/>
  <c r="S45"/>
  <c r="R45"/>
  <c r="P45"/>
  <c r="O45"/>
  <c r="N45"/>
  <c r="M45"/>
  <c r="L45"/>
  <c r="K45"/>
  <c r="J45"/>
  <c r="I45"/>
  <c r="H45"/>
  <c r="G45"/>
  <c r="F45"/>
  <c r="E45"/>
  <c r="D45"/>
  <c r="G44"/>
  <c r="E44"/>
  <c r="AD42"/>
  <c r="AA42"/>
  <c r="Y42"/>
  <c r="X42"/>
  <c r="F42"/>
  <c r="E42"/>
  <c r="AD39"/>
  <c r="E39"/>
  <c r="AD35"/>
  <c r="X35"/>
  <c r="F35"/>
  <c r="AD33"/>
  <c r="AA33"/>
  <c r="X33"/>
  <c r="J33"/>
  <c r="AD31"/>
  <c r="AA31"/>
  <c r="X31"/>
  <c r="P31"/>
  <c r="K31"/>
  <c r="J31"/>
  <c r="I31"/>
  <c r="F31"/>
  <c r="E31"/>
  <c r="AD23"/>
  <c r="E23"/>
  <c r="F21"/>
  <c r="AA17"/>
  <c r="Y17"/>
  <c r="X17"/>
  <c r="G17"/>
  <c r="AC48" i="15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B45"/>
  <c r="AA45"/>
  <c r="Z45"/>
  <c r="Y45"/>
  <c r="W45"/>
  <c r="V45"/>
  <c r="T45"/>
  <c r="S45"/>
  <c r="R45"/>
  <c r="Q45"/>
  <c r="P45"/>
  <c r="O45"/>
  <c r="N45"/>
  <c r="M45"/>
  <c r="L45"/>
  <c r="K45"/>
  <c r="J45"/>
  <c r="I45"/>
  <c r="H45"/>
  <c r="G45"/>
  <c r="F45"/>
  <c r="E45"/>
  <c r="D45"/>
  <c r="AC44"/>
  <c r="G44"/>
  <c r="E44"/>
  <c r="Y42"/>
  <c r="V42"/>
  <c r="U42"/>
  <c r="G42"/>
  <c r="E42"/>
  <c r="AC39"/>
  <c r="AC45" s="1"/>
  <c r="E39"/>
  <c r="Y35"/>
  <c r="U35"/>
  <c r="O35"/>
  <c r="K35"/>
  <c r="J35"/>
  <c r="F35"/>
  <c r="E35"/>
  <c r="U33"/>
  <c r="F33"/>
  <c r="V31"/>
  <c r="U31"/>
  <c r="J31"/>
  <c r="I31"/>
  <c r="AC29"/>
  <c r="U29"/>
  <c r="K29"/>
  <c r="J29"/>
  <c r="I29"/>
  <c r="F29"/>
  <c r="AC27"/>
  <c r="Y27"/>
  <c r="V27"/>
  <c r="O27"/>
  <c r="K27"/>
  <c r="J27"/>
  <c r="E27"/>
  <c r="AC21"/>
  <c r="G21"/>
  <c r="E21"/>
  <c r="F19"/>
  <c r="AC17"/>
  <c r="U17"/>
  <c r="G17"/>
  <c r="F17"/>
  <c r="E17"/>
  <c r="AD50" i="13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C47"/>
  <c r="AB47"/>
  <c r="X47"/>
  <c r="W47"/>
  <c r="U47"/>
  <c r="T47"/>
  <c r="S47"/>
  <c r="Q47"/>
  <c r="P47"/>
  <c r="N47"/>
  <c r="L47"/>
  <c r="K47"/>
  <c r="J47"/>
  <c r="I47"/>
  <c r="H47"/>
  <c r="G47"/>
  <c r="F47"/>
  <c r="E47"/>
  <c r="D47"/>
  <c r="AD46"/>
  <c r="G46"/>
  <c r="E46"/>
  <c r="W44"/>
  <c r="T44"/>
  <c r="AD41"/>
  <c r="E41"/>
  <c r="AD37"/>
  <c r="T37"/>
  <c r="F37"/>
  <c r="AD35"/>
  <c r="F35"/>
  <c r="E35"/>
  <c r="W33"/>
  <c r="T33"/>
  <c r="Q33"/>
  <c r="K33"/>
  <c r="J33"/>
  <c r="E33"/>
  <c r="AD31"/>
  <c r="U31"/>
  <c r="T31"/>
  <c r="J31"/>
  <c r="AD29"/>
  <c r="T29"/>
  <c r="Q29"/>
  <c r="K29"/>
  <c r="F29"/>
  <c r="U27"/>
  <c r="Q27"/>
  <c r="K27"/>
  <c r="J27"/>
  <c r="E27"/>
  <c r="AD21"/>
  <c r="E21"/>
  <c r="F19"/>
  <c r="AD17"/>
  <c r="T17"/>
  <c r="G17"/>
  <c r="F17"/>
  <c r="E17"/>
  <c r="AB48" i="12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Z45"/>
  <c r="W45"/>
  <c r="U45"/>
  <c r="T45"/>
  <c r="R45"/>
  <c r="Q45"/>
  <c r="P45"/>
  <c r="O45"/>
  <c r="N45"/>
  <c r="M45"/>
  <c r="L45"/>
  <c r="K45"/>
  <c r="J45"/>
  <c r="I45"/>
  <c r="G45"/>
  <c r="F45"/>
  <c r="E45"/>
  <c r="D45"/>
  <c r="AB44"/>
  <c r="E44"/>
  <c r="AB39"/>
  <c r="E39"/>
  <c r="Q35"/>
  <c r="I35"/>
  <c r="F35"/>
  <c r="AB33"/>
  <c r="T33"/>
  <c r="Q33"/>
  <c r="K33"/>
  <c r="F33"/>
  <c r="E33"/>
  <c r="AB31"/>
  <c r="R31"/>
  <c r="Q31"/>
  <c r="J31"/>
  <c r="AB29"/>
  <c r="Q29"/>
  <c r="K29"/>
  <c r="J29"/>
  <c r="I29"/>
  <c r="F29"/>
  <c r="Y27"/>
  <c r="T27"/>
  <c r="R27"/>
  <c r="J27"/>
  <c r="E27"/>
  <c r="AB21"/>
  <c r="G21"/>
  <c r="E21"/>
  <c r="F19"/>
  <c r="AB17"/>
  <c r="G17"/>
  <c r="F17"/>
  <c r="E17"/>
  <c r="AE50" i="9"/>
  <c r="AD50"/>
  <c r="AC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D47"/>
  <c r="AC47"/>
  <c r="AB47"/>
  <c r="Z47"/>
  <c r="Y47"/>
  <c r="X47"/>
  <c r="W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E44"/>
  <c r="Y44"/>
  <c r="W44"/>
  <c r="T44"/>
  <c r="O44"/>
  <c r="N44"/>
  <c r="M44"/>
  <c r="E44"/>
  <c r="AE41"/>
  <c r="E41"/>
  <c r="D39"/>
  <c r="J37"/>
  <c r="E37"/>
  <c r="AE35"/>
  <c r="Y35"/>
  <c r="F35"/>
  <c r="Y33"/>
  <c r="W33"/>
  <c r="T33"/>
  <c r="S33"/>
  <c r="O33"/>
  <c r="N33"/>
  <c r="J33"/>
  <c r="I33"/>
  <c r="AE31"/>
  <c r="Y31"/>
  <c r="W31"/>
  <c r="S31"/>
  <c r="N31"/>
  <c r="M31"/>
  <c r="L31"/>
  <c r="K31"/>
  <c r="J31"/>
  <c r="I31"/>
  <c r="F31"/>
  <c r="Y29"/>
  <c r="W29"/>
  <c r="S29"/>
  <c r="N29"/>
  <c r="K29"/>
  <c r="J29"/>
  <c r="E29"/>
  <c r="AE23"/>
  <c r="E23"/>
  <c r="F19"/>
  <c r="AE17"/>
  <c r="Y17"/>
  <c r="T17"/>
  <c r="G17"/>
  <c r="F17"/>
  <c r="E17"/>
  <c r="AA46" i="8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Z43"/>
  <c r="W43"/>
  <c r="V43"/>
  <c r="T43"/>
  <c r="R43"/>
  <c r="Q43"/>
  <c r="O43"/>
  <c r="N43"/>
  <c r="M43"/>
  <c r="L43"/>
  <c r="K43"/>
  <c r="J43"/>
  <c r="I43"/>
  <c r="H43"/>
  <c r="G43"/>
  <c r="F43"/>
  <c r="E43"/>
  <c r="D43"/>
  <c r="AB42"/>
  <c r="G42"/>
  <c r="E42"/>
  <c r="AB37"/>
  <c r="E37"/>
  <c r="D35"/>
  <c r="AB33"/>
  <c r="R33"/>
  <c r="F33"/>
  <c r="AA31"/>
  <c r="AA43" s="1"/>
  <c r="T31"/>
  <c r="R31"/>
  <c r="K31"/>
  <c r="J31"/>
  <c r="D31"/>
  <c r="AB29"/>
  <c r="R29"/>
  <c r="K29"/>
  <c r="J29"/>
  <c r="F29"/>
  <c r="T27"/>
  <c r="R27"/>
  <c r="J27"/>
  <c r="E27"/>
  <c r="AB21"/>
  <c r="G21"/>
  <c r="E21"/>
  <c r="F19"/>
  <c r="AB17"/>
  <c r="R17"/>
  <c r="G17"/>
  <c r="F17"/>
  <c r="E17"/>
  <c r="AE48" i="5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D45"/>
  <c r="AC45"/>
  <c r="AB45"/>
  <c r="AA45"/>
  <c r="Z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E44"/>
  <c r="G44"/>
  <c r="E44"/>
  <c r="S42"/>
  <c r="Q42"/>
  <c r="P42"/>
  <c r="F42"/>
  <c r="E42"/>
  <c r="AE39"/>
  <c r="E39"/>
  <c r="AE35"/>
  <c r="S35"/>
  <c r="F35"/>
  <c r="AE33"/>
  <c r="S33"/>
  <c r="P33"/>
  <c r="K33"/>
  <c r="AE31"/>
  <c r="S31"/>
  <c r="O31"/>
  <c r="L31"/>
  <c r="K31"/>
  <c r="F31"/>
  <c r="AE23"/>
  <c r="E23"/>
  <c r="F21"/>
  <c r="S17"/>
  <c r="Q17"/>
  <c r="P17"/>
  <c r="G17"/>
  <c r="AD48" i="4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C45"/>
  <c r="AB45"/>
  <c r="AA45"/>
  <c r="Z45"/>
  <c r="U45"/>
  <c r="T45"/>
  <c r="S45"/>
  <c r="R45"/>
  <c r="Q45"/>
  <c r="P45"/>
  <c r="O45"/>
  <c r="N45"/>
  <c r="M45"/>
  <c r="L45"/>
  <c r="K45"/>
  <c r="J45"/>
  <c r="I45"/>
  <c r="G45"/>
  <c r="F45"/>
  <c r="E45"/>
  <c r="D45"/>
  <c r="AD44"/>
  <c r="E44"/>
  <c r="S42"/>
  <c r="R42"/>
  <c r="M42"/>
  <c r="G42"/>
  <c r="E42"/>
  <c r="E39"/>
  <c r="D37"/>
  <c r="AD35"/>
  <c r="R35"/>
  <c r="F35"/>
  <c r="AD33"/>
  <c r="S33"/>
  <c r="R33"/>
  <c r="M33"/>
  <c r="L33"/>
  <c r="K33"/>
  <c r="J33"/>
  <c r="F33"/>
  <c r="E33"/>
  <c r="D33"/>
  <c r="AD31"/>
  <c r="R31"/>
  <c r="L31"/>
  <c r="K31"/>
  <c r="J31"/>
  <c r="F31"/>
  <c r="S29"/>
  <c r="R29"/>
  <c r="M29"/>
  <c r="L29"/>
  <c r="K29"/>
  <c r="J29"/>
  <c r="E29"/>
  <c r="AD23"/>
  <c r="G23"/>
  <c r="E23"/>
  <c r="F21"/>
  <c r="D21"/>
  <c r="AD18"/>
  <c r="R18"/>
  <c r="G18"/>
  <c r="F18"/>
  <c r="E18"/>
  <c r="AC48" i="1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A45"/>
  <c r="Z45"/>
  <c r="Y45"/>
  <c r="X45"/>
  <c r="W45"/>
  <c r="V45"/>
  <c r="U45"/>
  <c r="T45"/>
  <c r="S45"/>
  <c r="R45"/>
  <c r="P45"/>
  <c r="O45"/>
  <c r="N45"/>
  <c r="M45"/>
  <c r="L45"/>
  <c r="K45"/>
  <c r="J45"/>
  <c r="I45"/>
  <c r="H45"/>
  <c r="G45"/>
  <c r="F45"/>
  <c r="E45"/>
  <c r="D45"/>
  <c r="AC44"/>
  <c r="G44"/>
  <c r="E44"/>
  <c r="AC39"/>
  <c r="E39"/>
  <c r="D37"/>
  <c r="R35"/>
  <c r="I35"/>
  <c r="F35"/>
  <c r="S33"/>
  <c r="R33"/>
  <c r="M33"/>
  <c r="L33"/>
  <c r="K33"/>
  <c r="F33"/>
  <c r="E33"/>
  <c r="R31"/>
  <c r="O31"/>
  <c r="K31"/>
  <c r="AC29"/>
  <c r="S29"/>
  <c r="R29"/>
  <c r="O29"/>
  <c r="N29"/>
  <c r="M29"/>
  <c r="L29"/>
  <c r="K29"/>
  <c r="I29"/>
  <c r="F29"/>
  <c r="S27"/>
  <c r="R27"/>
  <c r="O27"/>
  <c r="M27"/>
  <c r="K27"/>
  <c r="E27"/>
  <c r="AC21"/>
  <c r="E21"/>
  <c r="F19"/>
  <c r="D19"/>
  <c r="AC17"/>
  <c r="R17"/>
  <c r="F17"/>
  <c r="E17"/>
  <c r="B48" i="19" l="1"/>
  <c r="B47" s="1"/>
  <c r="B48" i="15"/>
  <c r="B47" s="1"/>
  <c r="B48" i="5"/>
  <c r="B47" s="1"/>
  <c r="B48" i="12"/>
  <c r="B47" s="1"/>
  <c r="AD45" i="19"/>
  <c r="AB39" i="17"/>
  <c r="B50" i="9"/>
  <c r="B49" s="1"/>
  <c r="AC45" i="1"/>
  <c r="B48"/>
  <c r="B47" s="1"/>
  <c r="B48" i="4"/>
  <c r="B47" s="1"/>
  <c r="B46" i="8"/>
  <c r="B45" s="1"/>
  <c r="AB45" i="12"/>
  <c r="B50" i="13"/>
  <c r="B49" s="1"/>
  <c r="U45" i="15"/>
  <c r="B48" i="20"/>
  <c r="B47" s="1"/>
  <c r="B48" i="25"/>
  <c r="B47" s="1"/>
  <c r="AA39" i="17"/>
  <c r="B42"/>
  <c r="B41" s="1"/>
</calcChain>
</file>

<file path=xl/sharedStrings.xml><?xml version="1.0" encoding="utf-8"?>
<sst xmlns="http://schemas.openxmlformats.org/spreadsheetml/2006/main" count="3575" uniqueCount="461">
  <si>
    <t>УТВЕРЖДАЮ</t>
  </si>
  <si>
    <t>Руководитель учреждения _________________Харченко Л.В.</t>
  </si>
  <si>
    <t>МЕНЮ-ТРЕБОВАНИЕ</t>
  </si>
  <si>
    <t>на___________________2016г</t>
  </si>
  <si>
    <t>дата</t>
  </si>
  <si>
    <t>Коды</t>
  </si>
  <si>
    <t>на выдачу продуктов питания №_____</t>
  </si>
  <si>
    <t>.0504202</t>
  </si>
  <si>
    <t>"________"____________________ 2016г.</t>
  </si>
  <si>
    <t>.</t>
  </si>
  <si>
    <t>Центральная бухгалтерия_____________</t>
  </si>
  <si>
    <t>Раздел_____________________________</t>
  </si>
  <si>
    <t>Коды категорий  довольствующихся(группы)</t>
  </si>
  <si>
    <t>планевая</t>
  </si>
  <si>
    <t>кол-во</t>
  </si>
  <si>
    <t>план</t>
  </si>
  <si>
    <t>фактич.</t>
  </si>
  <si>
    <t>Учреждение_МКДОУ__________по    ОКПО</t>
  </si>
  <si>
    <t>суммарных категорий        по план. стоим. одного дня</t>
  </si>
  <si>
    <t>стоимость</t>
  </si>
  <si>
    <t>довольств</t>
  </si>
  <si>
    <t>персонал</t>
  </si>
  <si>
    <t>Отделение   _Д/с №23 "Колокольчик"___</t>
  </si>
  <si>
    <t>одного</t>
  </si>
  <si>
    <t>по план.</t>
  </si>
  <si>
    <t>на всех</t>
  </si>
  <si>
    <t>(кол-во</t>
  </si>
  <si>
    <t>Материально-ответсвенное лицо     Исаева Е.Н.</t>
  </si>
  <si>
    <t>дня</t>
  </si>
  <si>
    <t>стоим.</t>
  </si>
  <si>
    <t>довольств.</t>
  </si>
  <si>
    <t>человек)</t>
  </si>
  <si>
    <t>Контрольная сумма___________________</t>
  </si>
  <si>
    <t>одного дня</t>
  </si>
  <si>
    <t>1 день ранний возраст</t>
  </si>
  <si>
    <t>наименование и колличество продуктов питания подлежащего закладке на 1-го человека</t>
  </si>
  <si>
    <t>МЕНЮ</t>
  </si>
  <si>
    <t>вход готового блюда</t>
  </si>
  <si>
    <t>хлеб пшеничный</t>
  </si>
  <si>
    <t>сахар</t>
  </si>
  <si>
    <t>молоко питьевое 2,5%</t>
  </si>
  <si>
    <t>рыба с\м "минтай"</t>
  </si>
  <si>
    <t>картофель</t>
  </si>
  <si>
    <t>капуста</t>
  </si>
  <si>
    <t>лук</t>
  </si>
  <si>
    <t>морковь</t>
  </si>
  <si>
    <t>томатная паста"Кормилица"</t>
  </si>
  <si>
    <t>сметана"СТАВРОПОЛЬСКАЯ 15%"</t>
  </si>
  <si>
    <t>масло подсол."Ярко"</t>
  </si>
  <si>
    <t>яйцо</t>
  </si>
  <si>
    <t>рис</t>
  </si>
  <si>
    <t>соль йодированная</t>
  </si>
  <si>
    <t>мука</t>
  </si>
  <si>
    <t>джем</t>
  </si>
  <si>
    <t>чай"МК"</t>
  </si>
  <si>
    <t>изюм</t>
  </si>
  <si>
    <t>дрожжи"Пакмай"</t>
  </si>
  <si>
    <t>сухари панировочные</t>
  </si>
  <si>
    <t>вода</t>
  </si>
  <si>
    <t>завтрак</t>
  </si>
  <si>
    <t>плов фруктовый</t>
  </si>
  <si>
    <t>на 1го</t>
  </si>
  <si>
    <t>чай с сахаром</t>
  </si>
  <si>
    <t>2-й завтрак</t>
  </si>
  <si>
    <t>сок фруктовый</t>
  </si>
  <si>
    <t>Обед:</t>
  </si>
  <si>
    <t>щи сосвежей капустой и картофелем со сметаной</t>
  </si>
  <si>
    <t>150/5</t>
  </si>
  <si>
    <t>шницель рыбный тушеный в томатном соусе</t>
  </si>
  <si>
    <t>60\30</t>
  </si>
  <si>
    <t>соус  томатный</t>
  </si>
  <si>
    <t>Хлеб пшеничный</t>
  </si>
  <si>
    <t>на 1 го</t>
  </si>
  <si>
    <t>Полдник:</t>
  </si>
  <si>
    <t>оладьи с джемом</t>
  </si>
  <si>
    <t>кофейный напиток с молоком</t>
  </si>
  <si>
    <t>на 1 ч</t>
  </si>
  <si>
    <t>на выдачу</t>
  </si>
  <si>
    <t>цена</t>
  </si>
  <si>
    <t>на сумму</t>
  </si>
  <si>
    <t>Руководитель учреждения_________________Харченко Л.В.</t>
  </si>
  <si>
    <t>принял повар_________________Селезнёва Л.А.</t>
  </si>
  <si>
    <t>кладовщик______________Исаева Е.Н.</t>
  </si>
  <si>
    <t>кофейный напиток"Два колоска"</t>
  </si>
  <si>
    <t>сухари</t>
  </si>
  <si>
    <t>250/10</t>
  </si>
  <si>
    <t>меню</t>
  </si>
  <si>
    <t>выход готового блюда</t>
  </si>
  <si>
    <t>печенье</t>
  </si>
  <si>
    <t>соль</t>
  </si>
  <si>
    <t>макароные изделия</t>
  </si>
  <si>
    <t>крупа ячневая</t>
  </si>
  <si>
    <t>сухофрукты</t>
  </si>
  <si>
    <t>яблоки</t>
  </si>
  <si>
    <t>какао</t>
  </si>
  <si>
    <t>ВОДА</t>
  </si>
  <si>
    <t>каша манная молочная с маслом сливочным</t>
  </si>
  <si>
    <t>биточки мясные,в соусе красном основном</t>
  </si>
  <si>
    <t>гарнир из крупы ячневой</t>
  </si>
  <si>
    <t>печенье весовое</t>
  </si>
  <si>
    <t>какао с молоком</t>
  </si>
  <si>
    <t>на1го</t>
  </si>
  <si>
    <t>принял повар_________________Черномаз С.Е.</t>
  </si>
  <si>
    <t>2 день ранний возраст</t>
  </si>
  <si>
    <t>крупа манная</t>
  </si>
  <si>
    <t>150/8</t>
  </si>
  <si>
    <t>суп  с макаронными изделиями и картофелем</t>
  </si>
  <si>
    <t>60/30</t>
  </si>
  <si>
    <t>3день ранний возраст</t>
  </si>
  <si>
    <t>мясо птицы</t>
  </si>
  <si>
    <t>свекла</t>
  </si>
  <si>
    <t>фасоль</t>
  </si>
  <si>
    <t>творог</t>
  </si>
  <si>
    <t>хлеб целебный</t>
  </si>
  <si>
    <t>сок</t>
  </si>
  <si>
    <t>Вода</t>
  </si>
  <si>
    <t>обед</t>
  </si>
  <si>
    <t>борщ с фасолью и картофелем</t>
  </si>
  <si>
    <t>гарнир из крупы рисовой</t>
  </si>
  <si>
    <t>полдник</t>
  </si>
  <si>
    <t>60/10</t>
  </si>
  <si>
    <t>40/10</t>
  </si>
  <si>
    <t>200/15</t>
  </si>
  <si>
    <t>масло сливочное"Княжеское"</t>
  </si>
  <si>
    <t>горох</t>
  </si>
  <si>
    <t>хлеб ржаной</t>
  </si>
  <si>
    <t>крупа пшеничная</t>
  </si>
  <si>
    <t>суп молочный из вермишели</t>
  </si>
  <si>
    <t>бутерброды с маслом сливочным(ржаной)</t>
  </si>
  <si>
    <t>второй завтрак</t>
  </si>
  <si>
    <t>суп картофельный с горохом</t>
  </si>
  <si>
    <t>гарнир из крупы пшеничной</t>
  </si>
  <si>
    <t>на</t>
  </si>
  <si>
    <t>4 день ранний возраст</t>
  </si>
  <si>
    <t>30\5</t>
  </si>
  <si>
    <t>фрукты свежие(яблоки)</t>
  </si>
  <si>
    <t>пряник весовой</t>
  </si>
  <si>
    <t>5день ранний возраст</t>
  </si>
  <si>
    <t>кисель брикет ассорти</t>
  </si>
  <si>
    <t>творог м.д.ж.5%</t>
  </si>
  <si>
    <t>икра кабачковая</t>
  </si>
  <si>
    <t>омлет натуральный</t>
  </si>
  <si>
    <t>щи со свежей капустой и картофелем со сметаной</t>
  </si>
  <si>
    <t>150\5</t>
  </si>
  <si>
    <t>на1 го</t>
  </si>
  <si>
    <t>Врач(диетсестра) _______________</t>
  </si>
  <si>
    <t>рыбас\м"Минтай"</t>
  </si>
  <si>
    <t>соус томатный</t>
  </si>
  <si>
    <t>полдник:</t>
  </si>
  <si>
    <t>принял повар_________________ Селенёва Л.А.</t>
  </si>
  <si>
    <t>6 день ранний возраст</t>
  </si>
  <si>
    <t>7 день  ранний возраст</t>
  </si>
  <si>
    <t>манка</t>
  </si>
  <si>
    <t>бутерброды с маслом сливочным(хлеб целебный)</t>
  </si>
  <si>
    <t>150\8</t>
  </si>
  <si>
    <t>борщ  с фасолью и картофелем</t>
  </si>
  <si>
    <t>соус красный основной</t>
  </si>
  <si>
    <t>овощи свежие (помидоры)</t>
  </si>
  <si>
    <t>гарнир из макаронных изделий</t>
  </si>
  <si>
    <t>каша молочная манная с маслом  сливочным</t>
  </si>
  <si>
    <t>8 день ранний возраст</t>
  </si>
  <si>
    <t>горох лущёный</t>
  </si>
  <si>
    <t>1шт</t>
  </si>
  <si>
    <t>котлета мясо-картофельная</t>
  </si>
  <si>
    <t>принял повар_________________ Селезнёва Л.А.</t>
  </si>
  <si>
    <t>9 день сад</t>
  </si>
  <si>
    <t>свёкла</t>
  </si>
  <si>
    <t>каша молочная рисовая с маслом  сливочным</t>
  </si>
  <si>
    <t>бутерброды с маслом слив. хлеб целебный</t>
  </si>
  <si>
    <t>борщ с капустой и картофелем со сметаной</t>
  </si>
  <si>
    <t>кисель п/я</t>
  </si>
  <si>
    <t>пирожки печёные с повидлом</t>
  </si>
  <si>
    <t>200/20</t>
  </si>
  <si>
    <t>на 1ч</t>
  </si>
  <si>
    <t>9 день ранний возраст</t>
  </si>
  <si>
    <t>10 день ранний возраст</t>
  </si>
  <si>
    <t>капуста тушеная</t>
  </si>
  <si>
    <t>масло сливочное"Крестьянское</t>
  </si>
  <si>
    <t>сметана 15%</t>
  </si>
  <si>
    <t>томатная паста</t>
  </si>
  <si>
    <t>сок"Дивный сад"</t>
  </si>
  <si>
    <t>масло сливочное "крестьянское"</t>
  </si>
  <si>
    <t>масло сливочное"Крестьянское"</t>
  </si>
  <si>
    <t>макароные изделия(вермишель)</t>
  </si>
  <si>
    <t>пряники "Динские"</t>
  </si>
  <si>
    <t>икра свекольная</t>
  </si>
  <si>
    <t>гарнир картофель отварной</t>
  </si>
  <si>
    <t>чай</t>
  </si>
  <si>
    <t>мясо говядины</t>
  </si>
  <si>
    <t xml:space="preserve"> бутерброды с маслом слив.(хлеб пшеничный)</t>
  </si>
  <si>
    <t xml:space="preserve"> фрукты свежие (яблоки)</t>
  </si>
  <si>
    <t>крупа гречневая</t>
  </si>
  <si>
    <t>гарнир из крупы гречневой</t>
  </si>
  <si>
    <t>икра морковная</t>
  </si>
  <si>
    <t>масло сливочное"крестьянское"</t>
  </si>
  <si>
    <t>сыр Российский</t>
  </si>
  <si>
    <t>биточки  мясные из мяса говядины тушеные в соусе</t>
  </si>
  <si>
    <t>.30/5</t>
  </si>
  <si>
    <t>котлета мясная тушеная в красном соусе</t>
  </si>
  <si>
    <t>"________"____________________ 2019г.</t>
  </si>
  <si>
    <t>на___________________2019г</t>
  </si>
  <si>
    <t>30./5</t>
  </si>
  <si>
    <t>120/4,2</t>
  </si>
  <si>
    <t>лимонная кислота</t>
  </si>
  <si>
    <t>дрожжи сухие</t>
  </si>
  <si>
    <t>лавровый лист</t>
  </si>
  <si>
    <t>Консервы овощные закусочные ( порциями)  Икра кабачковая</t>
  </si>
  <si>
    <t>Бутерброды с маслом сливочным-хлеб целебный йодообогащенный</t>
  </si>
  <si>
    <t>Овощи свежие (помидоры)</t>
  </si>
  <si>
    <t>Котлета рубленая из мяса птицы- бройлера</t>
  </si>
  <si>
    <t>Сырники из творога со сгущеным молоком</t>
  </si>
  <si>
    <t>хлеб целебный йодообогощённый</t>
  </si>
  <si>
    <t>сгущёное молоко</t>
  </si>
  <si>
    <t>ззразы из кур,бройлеров с омлетом и овощами</t>
  </si>
  <si>
    <t>каша молочн. кукурузная с маслом сливочным</t>
  </si>
  <si>
    <t>бутерброды с маслом сливочным(хлеб пшеничный)</t>
  </si>
  <si>
    <t>сыр (порциями)</t>
  </si>
  <si>
    <t>котлета говяжья мясо- картофельная по-хлыновски</t>
  </si>
  <si>
    <t>ватрушка с творогом</t>
  </si>
  <si>
    <t>ряженка 4%</t>
  </si>
  <si>
    <t>суп картофельный с крупой рисовой</t>
  </si>
  <si>
    <t>шницель рыбный, натуральный, тушеный в томатном соусе</t>
  </si>
  <si>
    <t>компот из сухофруктов (С-витаминизация)</t>
  </si>
  <si>
    <t>150/7,5/7,5</t>
  </si>
  <si>
    <t>1 шт</t>
  </si>
  <si>
    <t>яйца</t>
  </si>
  <si>
    <t>0,06шт</t>
  </si>
  <si>
    <t>кисель плодово-ягодный (С-витаминизация)</t>
  </si>
  <si>
    <t>компот из сухофруктов(С-витаминизация)</t>
  </si>
  <si>
    <t>крупа кукурузная</t>
  </si>
  <si>
    <t>лук репчатый</t>
  </si>
  <si>
    <t>капуста белокачанная</t>
  </si>
  <si>
    <t>ванилин</t>
  </si>
  <si>
    <t>МКДОУ Детский сад №23 "Колокольчик"</t>
  </si>
  <si>
    <t>масло подсол."Кубанский маслодел"</t>
  </si>
  <si>
    <t>печенье"Топленое молоко</t>
  </si>
  <si>
    <t>кисель плодово-ягодный</t>
  </si>
  <si>
    <t>печенье весовое "топленое молоко"</t>
  </si>
  <si>
    <t>кофейный напиток</t>
  </si>
  <si>
    <t>томатная паста"Кубанские просторы"</t>
  </si>
  <si>
    <t>повидло "Яблочное"</t>
  </si>
  <si>
    <t>мука пшеничная</t>
  </si>
  <si>
    <t>кофейный напиток"Старая мельница"</t>
  </si>
  <si>
    <t>какао"Российское"</t>
  </si>
  <si>
    <t>сок "Мультифрукт"</t>
  </si>
  <si>
    <t>ленивые вареники со сгущёным молоком</t>
  </si>
  <si>
    <t>макароны</t>
  </si>
  <si>
    <t>молоко сгущёное</t>
  </si>
  <si>
    <t>кисель плодово -ягодный "Малина"</t>
  </si>
  <si>
    <t>повидло "яблочное"</t>
  </si>
  <si>
    <t>бутерброды с маслом сливочным(хлеб ржаной)</t>
  </si>
  <si>
    <t>крупа рис</t>
  </si>
  <si>
    <t>консервы овощные закусочные (икра кабачковая)</t>
  </si>
  <si>
    <t>овощи свежие (огурцы)</t>
  </si>
  <si>
    <t>огурцы</t>
  </si>
  <si>
    <t>борщ со свежей капустой и картофелем со сметаной</t>
  </si>
  <si>
    <t>150/4,3</t>
  </si>
  <si>
    <t>котлета рубленая из мяса птицы бройлера</t>
  </si>
  <si>
    <t>молоко 2,5% кипячёное</t>
  </si>
  <si>
    <t xml:space="preserve">                  УТВЕРЖДАЮ</t>
  </si>
  <si>
    <t xml:space="preserve">             МЕНЮ-ТРЕБОВАНИЕ</t>
  </si>
  <si>
    <t xml:space="preserve">план </t>
  </si>
  <si>
    <t xml:space="preserve">стоим. </t>
  </si>
  <si>
    <t>молоко"Пятигорское"2,5%</t>
  </si>
  <si>
    <t xml:space="preserve">картофель </t>
  </si>
  <si>
    <t>крупа пшено</t>
  </si>
  <si>
    <t xml:space="preserve">консервы рыбные </t>
  </si>
  <si>
    <t>томатная паста "Кубанские просторы"</t>
  </si>
  <si>
    <t>пряники</t>
  </si>
  <si>
    <t>каша молочная пшенная с маслом  сливочным</t>
  </si>
  <si>
    <t>сыр( порциями)</t>
  </si>
  <si>
    <t xml:space="preserve"> фрукты свежие(яблоки)</t>
  </si>
  <si>
    <t>суп картофельный с рыбными консервами</t>
  </si>
  <si>
    <t>компот из с/ф</t>
  </si>
  <si>
    <t>пряники "Кубанские домашние"</t>
  </si>
  <si>
    <t>помидоры</t>
  </si>
  <si>
    <t>сок "яблочный"</t>
  </si>
  <si>
    <t>"________"____________________ 2020г.</t>
  </si>
  <si>
    <t>на___________________2020г</t>
  </si>
  <si>
    <t>"________"____________________ 2020г</t>
  </si>
  <si>
    <t>многодетные-1=63,62</t>
  </si>
  <si>
    <t>"________"____________________ 2021г.</t>
  </si>
  <si>
    <t>на___________________2021г</t>
  </si>
  <si>
    <t>кг</t>
  </si>
  <si>
    <t>шт</t>
  </si>
  <si>
    <t>масло сливочное</t>
  </si>
  <si>
    <t>каша гречневая рассыпчатая</t>
  </si>
  <si>
    <t>Сок</t>
  </si>
  <si>
    <t>бананы</t>
  </si>
  <si>
    <t>Утверждаю</t>
  </si>
  <si>
    <t>Руководитель учреждения</t>
  </si>
  <si>
    <t xml:space="preserve"> </t>
  </si>
  <si>
    <t>(подпись)</t>
  </si>
  <si>
    <t>(расшифровка подписи)</t>
  </si>
  <si>
    <t>Форма по ОКУД</t>
  </si>
  <si>
    <t>0504202</t>
  </si>
  <si>
    <t>года</t>
  </si>
  <si>
    <t>Дата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</si>
  <si>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</si>
  <si>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</si>
  <si>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</si>
  <si>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</si>
  <si>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Персонал (кол-во человек)</t>
  </si>
  <si>
    <t>Учреждение</t>
  </si>
  <si>
    <t xml:space="preserve"> по ОКПО</t>
  </si>
  <si>
    <t>суммарных категорий</t>
  </si>
  <si>
    <t>по плановой стоимости одного дня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</si>
  <si>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</si>
  <si>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</si>
  <si>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</si>
  <si>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</si>
  <si>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</si>
  <si>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</si>
  <si>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(количество)</t>
  </si>
  <si>
    <t>наименование</t>
  </si>
  <si>
    <t>код</t>
  </si>
  <si>
    <t>операция</t>
  </si>
  <si>
    <t>на довольствующихся</t>
  </si>
  <si>
    <t>на персонал</t>
  </si>
  <si>
    <t>сумма</t>
  </si>
  <si>
    <t>Количество порций</t>
  </si>
  <si>
    <t xml:space="preserve">Выход - вес порций </t>
  </si>
  <si>
    <t>гр</t>
  </si>
  <si>
    <t>Мясо (говядина)</t>
  </si>
  <si>
    <t>Соль йодированная</t>
  </si>
  <si>
    <t xml:space="preserve">Масло растительное </t>
  </si>
  <si>
    <t>л.</t>
  </si>
  <si>
    <t xml:space="preserve">Яйцо </t>
  </si>
  <si>
    <t>Мука пшеничная</t>
  </si>
  <si>
    <t>Крупа манная</t>
  </si>
  <si>
    <t>Геркулес</t>
  </si>
  <si>
    <t>Горох</t>
  </si>
  <si>
    <t>Сахарный песок</t>
  </si>
  <si>
    <t>Томатная паста</t>
  </si>
  <si>
    <t>Картофель</t>
  </si>
  <si>
    <t>Капуста</t>
  </si>
  <si>
    <t>Лук</t>
  </si>
  <si>
    <t>Какао</t>
  </si>
  <si>
    <t>Чай</t>
  </si>
  <si>
    <t>Повар</t>
  </si>
  <si>
    <t>МЕНЮ-ТРЕБОВАНИЕ НА ВЫДАЧУ ПРОДУКТОВ ПИТАНИЯ N ____</t>
  </si>
  <si>
    <t>Фактичес-кая стои-мость, руб.</t>
  </si>
  <si>
    <t xml:space="preserve">Птица </t>
  </si>
  <si>
    <t>Крахмал</t>
  </si>
  <si>
    <t>Крупа гречневая</t>
  </si>
  <si>
    <t>Рис</t>
  </si>
  <si>
    <t>Пшено</t>
  </si>
  <si>
    <t>Лапша, вермишель, рожки и др. изделия</t>
  </si>
  <si>
    <t>Повидло разное</t>
  </si>
  <si>
    <t>Свекла</t>
  </si>
  <si>
    <t>Морковь</t>
  </si>
  <si>
    <t>Дрожжи</t>
  </si>
  <si>
    <t>Зеленый горошек</t>
  </si>
  <si>
    <t>Кабачковая икра</t>
  </si>
  <si>
    <t>Руководитель учреждения:</t>
  </si>
  <si>
    <t>_____________</t>
  </si>
  <si>
    <t>________________</t>
  </si>
  <si>
    <t>каша вязкая молочная из крупы рисовой</t>
  </si>
  <si>
    <t>шницель из мяса говядины</t>
  </si>
  <si>
    <t>кисель из сока</t>
  </si>
  <si>
    <t>печение весовое</t>
  </si>
  <si>
    <t>Л.В. Харченко</t>
  </si>
  <si>
    <t xml:space="preserve">Печенье разное </t>
  </si>
  <si>
    <t>хлеб целебный йодообогащённый</t>
  </si>
  <si>
    <t>МКДОУ д/сад №23 "Колокольчик"</t>
  </si>
  <si>
    <t>Е.Н. Исаева</t>
  </si>
  <si>
    <t>сад</t>
  </si>
  <si>
    <t>сыр "Российский"</t>
  </si>
  <si>
    <t>рыба свежемороженная "Минтай"</t>
  </si>
  <si>
    <t>Масло сливочное "Крестьянское" 72,5%</t>
  </si>
  <si>
    <t>Молоко свежее 2,5%</t>
  </si>
  <si>
    <t>Молоко сгущенное 8,5%</t>
  </si>
  <si>
    <t>творог 5%</t>
  </si>
  <si>
    <t>Сметана 15%</t>
  </si>
  <si>
    <t>Крупа пшеничная</t>
  </si>
  <si>
    <t>Крупа перловая</t>
  </si>
  <si>
    <t>ряженка 2,5%</t>
  </si>
  <si>
    <t>йогурт 2,5%</t>
  </si>
  <si>
    <t>Врач (диетсестра)</t>
  </si>
  <si>
    <t>Кладовщик</t>
  </si>
  <si>
    <t>лимоны</t>
  </si>
  <si>
    <t>"__" ____________________ 20__ г.</t>
  </si>
  <si>
    <t>0,08/</t>
  </si>
  <si>
    <t xml:space="preserve">многодетные </t>
  </si>
  <si>
    <t>прочие</t>
  </si>
  <si>
    <t>"_____" ____________________ 20__ г.</t>
  </si>
  <si>
    <t>"_____" ____________________ 20_____ г.</t>
  </si>
  <si>
    <t xml:space="preserve">каша жидкая молочная из манной крупы </t>
  </si>
  <si>
    <t>фрукты свежие яблоки</t>
  </si>
  <si>
    <t>суп картофельный с макаронными изделиями</t>
  </si>
  <si>
    <t>биточки из мяса говядины</t>
  </si>
  <si>
    <t>каша перловая рассыпчатая</t>
  </si>
  <si>
    <t>компот из сухофруктов</t>
  </si>
  <si>
    <t>оладьи с повидлом</t>
  </si>
  <si>
    <t>дрожжи</t>
  </si>
  <si>
    <t>сыр российский</t>
  </si>
  <si>
    <t>щи из свежей капусты с картофелем</t>
  </si>
  <si>
    <t>котлеты из птицы</t>
  </si>
  <si>
    <t>макаронные изделия отварные с маслом</t>
  </si>
  <si>
    <t>Мясо (птица)</t>
  </si>
  <si>
    <t>сыр Росийский</t>
  </si>
  <si>
    <t>фрукты свежие по сезону ( бананы)</t>
  </si>
  <si>
    <t>суп из овощей</t>
  </si>
  <si>
    <t>котлеты рыбные</t>
  </si>
  <si>
    <t>картофель отварной</t>
  </si>
  <si>
    <t>лапшевник с творогом, со сметаной</t>
  </si>
  <si>
    <t>рыба с/м "Минтай"</t>
  </si>
  <si>
    <t>сметана</t>
  </si>
  <si>
    <t>горошек зеленый консервированный</t>
  </si>
  <si>
    <t>"_____" ____________________ 2025 г.</t>
  </si>
  <si>
    <t>"_____" ____________________ 2025г.</t>
  </si>
  <si>
    <t>Структурное подразделение  _____________________-</t>
  </si>
  <si>
    <t>2025 года</t>
  </si>
  <si>
    <t>каша вязкая хлопья овсяные "Геркулес"</t>
  </si>
  <si>
    <t>чай с лимоном</t>
  </si>
  <si>
    <t>борщ с капустой и картофелем</t>
  </si>
  <si>
    <t>зразы из кур,бройлеров с омлетом и овощами</t>
  </si>
  <si>
    <t>каша пшеничная рассыпчатая</t>
  </si>
  <si>
    <t>булочка домашняя</t>
  </si>
  <si>
    <t>йогурт фруктовый</t>
  </si>
  <si>
    <t xml:space="preserve"> хлопья овсяные</t>
  </si>
  <si>
    <t>йогурт</t>
  </si>
  <si>
    <t>лимон</t>
  </si>
  <si>
    <t>5 день</t>
  </si>
  <si>
    <t>4 день</t>
  </si>
  <si>
    <t>3день</t>
  </si>
  <si>
    <t>2день</t>
  </si>
  <si>
    <t>1день</t>
  </si>
  <si>
    <t>6день</t>
  </si>
  <si>
    <t>суп молочный с макаронными изделиями</t>
  </si>
  <si>
    <t>фрукты свежие по сезону (яблоки)</t>
  </si>
  <si>
    <t>суп с рыбными консервами</t>
  </si>
  <si>
    <t>тефтели из мяса говядины</t>
  </si>
  <si>
    <t>Пряники</t>
  </si>
  <si>
    <t>рыбные консервы "сайра"</t>
  </si>
  <si>
    <t>Утверждена приказом Минфина России от 30.03.2015 N 52н
(в редакции приказа Минфина России от 15.06.2020 N 103н)</t>
  </si>
  <si>
    <t>7день</t>
  </si>
  <si>
    <t>хлеб целебный йодообогащенный</t>
  </si>
  <si>
    <t>макаронные изделия отварные с маслом сливочным</t>
  </si>
  <si>
    <t>пирожки печеные с повидлом</t>
  </si>
  <si>
    <t xml:space="preserve">Повидло разное </t>
  </si>
  <si>
    <t>сыр</t>
  </si>
  <si>
    <t>каша вязкая молочная из крупы пшенной</t>
  </si>
  <si>
    <t xml:space="preserve"> фрукты свежие (бананы)</t>
  </si>
  <si>
    <t>суп картофельный с бобовыми</t>
  </si>
  <si>
    <t>рагу из птицы</t>
  </si>
  <si>
    <t>Мясо (курица)</t>
  </si>
  <si>
    <t>Крупа пшено</t>
  </si>
  <si>
    <t>крупа горох</t>
  </si>
  <si>
    <t>9 день</t>
  </si>
  <si>
    <t>сыр Россиский</t>
  </si>
  <si>
    <t>каша ячневая рассыпчатая</t>
  </si>
  <si>
    <t>рыба с/м Минтай</t>
  </si>
  <si>
    <t>Крупа ячневая</t>
  </si>
  <si>
    <t xml:space="preserve">сыр Российский </t>
  </si>
  <si>
    <t>суп картофельный с клецками</t>
  </si>
  <si>
    <t>молоко кипяченое</t>
  </si>
  <si>
    <t>10день</t>
  </si>
  <si>
    <t>"_____" ____________________ 2025_ г.</t>
  </si>
  <si>
    <t>сухари панироаочные</t>
  </si>
  <si>
    <t>8день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</si>
</sst>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.000"/>
    <numFmt numFmtId="166" formatCode="_-* #,##0.00_р_._-;\-* #,##0.00_р_._-;_-* \-??_р_._-;_-@_-"/>
    <numFmt numFmtId="167" formatCode="_-* #,##0.000_р_._-;\-* #,##0.000_р_._-;_-* \-??_р_._-;_-@_-"/>
    <numFmt numFmtId="168" formatCode="_-* #,##0.00&quot;р.&quot;_-;\-* #,##0.00&quot;р.&quot;_-;_-* \-??&quot;р.&quot;_-;_-@_-"/>
    <numFmt numFmtId="169" formatCode="_-* #,##0.0_р_._-;\-* #,##0.0_р_._-;_-* \-??_р_._-;_-@_-"/>
    <numFmt numFmtId="170" formatCode="_-* #,##0\ _₽_-;\-* #,##0\ _₽_-;_-* &quot;-&quot;?\ _₽_-;_-@_-"/>
    <numFmt numFmtId="171" formatCode="0.0000"/>
  </numFmts>
  <fonts count="43"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9"/>
      <name val="Arial"/>
      <family val="2"/>
      <charset val="204"/>
    </font>
    <font>
      <b/>
      <sz val="8"/>
      <color rgb="FF3F3F3F"/>
      <name val="Calibri"/>
      <family val="2"/>
      <charset val="204"/>
    </font>
    <font>
      <sz val="8"/>
      <name val="Arial"/>
      <family val="2"/>
      <charset val="204"/>
    </font>
    <font>
      <sz val="8"/>
      <color rgb="FF262626"/>
      <name val="Arial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262626"/>
      <name val="Arial"/>
      <family val="2"/>
      <charset val="204"/>
    </font>
    <font>
      <sz val="11"/>
      <color rgb="FF262626"/>
      <name val="Calibri"/>
      <family val="2"/>
      <charset val="204"/>
    </font>
    <font>
      <sz val="9"/>
      <color rgb="FF262626"/>
      <name val="Calibri"/>
      <family val="2"/>
      <charset val="204"/>
    </font>
    <font>
      <b/>
      <sz val="8"/>
      <color rgb="FF262626"/>
      <name val="Arial"/>
      <family val="2"/>
      <charset val="204"/>
    </font>
    <font>
      <sz val="8"/>
      <color rgb="FF262626"/>
      <name val="Calibri"/>
      <family val="2"/>
      <charset val="204"/>
    </font>
    <font>
      <sz val="10"/>
      <color rgb="FF262626"/>
      <name val="Calibri"/>
      <family val="2"/>
      <charset val="204"/>
    </font>
    <font>
      <sz val="9"/>
      <color rgb="FF262626"/>
      <name val="Arial"/>
      <family val="2"/>
      <charset val="204"/>
    </font>
    <font>
      <b/>
      <sz val="9"/>
      <color rgb="FF262626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rgb="FF3F3F3F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8"/>
      <color theme="1" tint="0.14999847407452621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sz val="9"/>
      <color theme="1" tint="0.14999847407452621"/>
      <name val="Calibri"/>
      <family val="2"/>
      <charset val="204"/>
      <scheme val="minor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sz val="8.5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F3F3F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6" fontId="19" fillId="0" borderId="0" applyBorder="0" applyProtection="0"/>
    <xf numFmtId="168" fontId="19" fillId="0" borderId="0" applyBorder="0" applyProtection="0"/>
    <xf numFmtId="9" fontId="19" fillId="0" borderId="0" applyBorder="0" applyProtection="0"/>
    <xf numFmtId="0" fontId="1" fillId="2" borderId="1" applyProtection="0"/>
    <xf numFmtId="0" fontId="25" fillId="4" borderId="1" applyNumberFormat="0" applyAlignment="0" applyProtection="0"/>
    <xf numFmtId="0" fontId="2" fillId="0" borderId="0"/>
  </cellStyleXfs>
  <cellXfs count="671">
    <xf numFmtId="0" fontId="0" fillId="0" borderId="0" xfId="0"/>
    <xf numFmtId="0" fontId="2" fillId="0" borderId="0" xfId="4" applyFont="1" applyFill="1" applyBorder="1" applyProtection="1"/>
    <xf numFmtId="0" fontId="3" fillId="0" borderId="0" xfId="0" applyFont="1"/>
    <xf numFmtId="0" fontId="4" fillId="0" borderId="0" xfId="0" applyFont="1"/>
    <xf numFmtId="0" fontId="0" fillId="0" borderId="2" xfId="0" applyFont="1" applyBorder="1" applyAlignment="1">
      <alignment horizontal="center"/>
    </xf>
    <xf numFmtId="0" fontId="2" fillId="0" borderId="0" xfId="4" applyFont="1" applyFill="1" applyBorder="1" applyAlignment="1" applyProtection="1">
      <alignment horizontal="left" wrapText="1"/>
    </xf>
    <xf numFmtId="0" fontId="2" fillId="0" borderId="2" xfId="4" applyFont="1" applyFill="1" applyBorder="1" applyAlignment="1" applyProtection="1">
      <alignment horizontal="center"/>
    </xf>
    <xf numFmtId="0" fontId="2" fillId="0" borderId="3" xfId="4" applyFont="1" applyFill="1" applyBorder="1" applyProtection="1"/>
    <xf numFmtId="0" fontId="2" fillId="0" borderId="4" xfId="4" applyFont="1" applyFill="1" applyBorder="1" applyProtection="1"/>
    <xf numFmtId="0" fontId="2" fillId="0" borderId="5" xfId="4" applyFont="1" applyFill="1" applyBorder="1" applyProtection="1"/>
    <xf numFmtId="0" fontId="5" fillId="0" borderId="0" xfId="4" applyFont="1" applyFill="1" applyBorder="1" applyProtection="1"/>
    <xf numFmtId="0" fontId="2" fillId="0" borderId="6" xfId="4" applyFont="1" applyFill="1" applyBorder="1" applyProtection="1"/>
    <xf numFmtId="0" fontId="2" fillId="0" borderId="7" xfId="4" applyFont="1" applyFill="1" applyBorder="1" applyProtection="1"/>
    <xf numFmtId="0" fontId="6" fillId="3" borderId="8" xfId="4" applyFont="1" applyFill="1" applyBorder="1" applyAlignment="1" applyProtection="1"/>
    <xf numFmtId="0" fontId="7" fillId="0" borderId="9" xfId="4" applyFont="1" applyFill="1" applyBorder="1" applyProtection="1"/>
    <xf numFmtId="0" fontId="2" fillId="0" borderId="10" xfId="4" applyFont="1" applyFill="1" applyBorder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3" borderId="11" xfId="4" applyFont="1" applyFill="1" applyBorder="1" applyAlignment="1" applyProtection="1"/>
    <xf numFmtId="0" fontId="7" fillId="0" borderId="0" xfId="4" applyFont="1" applyFill="1" applyBorder="1" applyProtection="1"/>
    <xf numFmtId="0" fontId="7" fillId="0" borderId="12" xfId="4" applyFont="1" applyFill="1" applyBorder="1" applyProtection="1"/>
    <xf numFmtId="0" fontId="7" fillId="0" borderId="7" xfId="4" applyFont="1" applyFill="1" applyBorder="1" applyProtection="1"/>
    <xf numFmtId="0" fontId="1" fillId="3" borderId="13" xfId="4" applyFill="1" applyBorder="1" applyAlignment="1" applyProtection="1"/>
    <xf numFmtId="0" fontId="2" fillId="0" borderId="12" xfId="4" applyFont="1" applyFill="1" applyBorder="1" applyProtection="1"/>
    <xf numFmtId="0" fontId="0" fillId="0" borderId="14" xfId="0" applyBorder="1"/>
    <xf numFmtId="0" fontId="7" fillId="0" borderId="14" xfId="4" applyFont="1" applyFill="1" applyBorder="1" applyProtection="1"/>
    <xf numFmtId="0" fontId="0" fillId="0" borderId="12" xfId="0" applyBorder="1"/>
    <xf numFmtId="0" fontId="2" fillId="0" borderId="2" xfId="4" applyFont="1" applyFill="1" applyBorder="1" applyProtection="1"/>
    <xf numFmtId="0" fontId="2" fillId="0" borderId="14" xfId="4" applyFont="1" applyFill="1" applyBorder="1" applyProtection="1"/>
    <xf numFmtId="0" fontId="1" fillId="3" borderId="15" xfId="4" applyFill="1" applyBorder="1" applyAlignment="1" applyProtection="1"/>
    <xf numFmtId="0" fontId="2" fillId="0" borderId="16" xfId="4" applyFont="1" applyFill="1" applyBorder="1" applyProtection="1"/>
    <xf numFmtId="0" fontId="7" fillId="0" borderId="2" xfId="0" applyFont="1" applyBorder="1"/>
    <xf numFmtId="0" fontId="7" fillId="0" borderId="2" xfId="0" applyFont="1" applyBorder="1" applyAlignment="1">
      <alignment textRotation="90"/>
    </xf>
    <xf numFmtId="9" fontId="7" fillId="0" borderId="2" xfId="3" applyFont="1" applyBorder="1" applyAlignment="1" applyProtection="1">
      <alignment horizontal="center" textRotation="90"/>
    </xf>
    <xf numFmtId="0" fontId="8" fillId="0" borderId="2" xfId="0" applyFont="1" applyBorder="1" applyAlignment="1">
      <alignment textRotation="90"/>
    </xf>
    <xf numFmtId="0" fontId="7" fillId="0" borderId="2" xfId="4" applyFont="1" applyFill="1" applyBorder="1" applyProtection="1"/>
    <xf numFmtId="0" fontId="0" fillId="0" borderId="2" xfId="0" applyBorder="1"/>
    <xf numFmtId="0" fontId="9" fillId="0" borderId="2" xfId="0" applyFont="1" applyBorder="1" applyAlignment="1">
      <alignment wrapText="1"/>
    </xf>
    <xf numFmtId="0" fontId="7" fillId="0" borderId="2" xfId="4" applyFont="1" applyFill="1" applyBorder="1" applyAlignment="1" applyProtection="1">
      <alignment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164" fontId="9" fillId="0" borderId="2" xfId="0" applyNumberFormat="1" applyFont="1" applyBorder="1"/>
    <xf numFmtId="0" fontId="9" fillId="0" borderId="2" xfId="0" applyFont="1" applyBorder="1"/>
    <xf numFmtId="0" fontId="7" fillId="0" borderId="9" xfId="4" applyFont="1" applyFill="1" applyBorder="1" applyAlignment="1" applyProtection="1">
      <alignment wrapText="1"/>
    </xf>
    <xf numFmtId="0" fontId="2" fillId="0" borderId="9" xfId="4" applyFont="1" applyFill="1" applyBorder="1" applyProtection="1"/>
    <xf numFmtId="0" fontId="0" fillId="0" borderId="0" xfId="0" applyBorder="1"/>
    <xf numFmtId="0" fontId="7" fillId="0" borderId="14" xfId="4" applyFont="1" applyFill="1" applyBorder="1" applyAlignment="1" applyProtection="1">
      <alignment wrapText="1"/>
    </xf>
    <xf numFmtId="1" fontId="9" fillId="0" borderId="2" xfId="0" applyNumberFormat="1" applyFont="1" applyBorder="1"/>
    <xf numFmtId="165" fontId="7" fillId="0" borderId="2" xfId="4" applyNumberFormat="1" applyFont="1" applyFill="1" applyBorder="1" applyProtection="1"/>
    <xf numFmtId="1" fontId="7" fillId="0" borderId="2" xfId="4" applyNumberFormat="1" applyFont="1" applyFill="1" applyBorder="1" applyProtection="1"/>
    <xf numFmtId="165" fontId="9" fillId="0" borderId="2" xfId="0" applyNumberFormat="1" applyFont="1" applyBorder="1"/>
    <xf numFmtId="2" fontId="2" fillId="0" borderId="2" xfId="4" applyNumberFormat="1" applyFont="1" applyFill="1" applyBorder="1" applyProtection="1"/>
    <xf numFmtId="2" fontId="7" fillId="0" borderId="2" xfId="4" applyNumberFormat="1" applyFont="1" applyFill="1" applyBorder="1" applyProtection="1"/>
    <xf numFmtId="2" fontId="9" fillId="0" borderId="2" xfId="0" applyNumberFormat="1" applyFont="1" applyBorder="1"/>
    <xf numFmtId="0" fontId="10" fillId="0" borderId="0" xfId="0" applyFont="1"/>
    <xf numFmtId="2" fontId="2" fillId="0" borderId="14" xfId="4" applyNumberFormat="1" applyFont="1" applyFill="1" applyBorder="1" applyProtection="1"/>
    <xf numFmtId="1" fontId="0" fillId="0" borderId="2" xfId="0" applyNumberFormat="1" applyBorder="1"/>
    <xf numFmtId="0" fontId="6" fillId="2" borderId="8" xfId="4" applyFont="1" applyBorder="1" applyAlignment="1" applyProtection="1"/>
    <xf numFmtId="0" fontId="6" fillId="2" borderId="11" xfId="4" applyFont="1" applyBorder="1" applyAlignment="1" applyProtection="1"/>
    <xf numFmtId="0" fontId="1" fillId="2" borderId="13" xfId="4" applyBorder="1" applyAlignment="1" applyProtection="1"/>
    <xf numFmtId="0" fontId="1" fillId="2" borderId="15" xfId="4" applyBorder="1" applyAlignment="1" applyProtection="1"/>
    <xf numFmtId="0" fontId="11" fillId="0" borderId="0" xfId="4" applyFont="1" applyFill="1" applyBorder="1" applyProtection="1"/>
    <xf numFmtId="0" fontId="12" fillId="0" borderId="0" xfId="0" applyFont="1"/>
    <xf numFmtId="0" fontId="11" fillId="0" borderId="2" xfId="4" applyFont="1" applyFill="1" applyBorder="1" applyProtection="1"/>
    <xf numFmtId="0" fontId="8" fillId="0" borderId="2" xfId="4" applyFont="1" applyFill="1" applyBorder="1" applyAlignment="1" applyProtection="1">
      <alignment textRotation="90"/>
    </xf>
    <xf numFmtId="0" fontId="8" fillId="0" borderId="2" xfId="4" applyFont="1" applyFill="1" applyBorder="1" applyProtection="1"/>
    <xf numFmtId="0" fontId="8" fillId="0" borderId="2" xfId="4" applyFont="1" applyFill="1" applyBorder="1" applyAlignment="1" applyProtection="1">
      <alignment wrapText="1"/>
    </xf>
    <xf numFmtId="0" fontId="13" fillId="0" borderId="2" xfId="0" applyFont="1" applyBorder="1"/>
    <xf numFmtId="165" fontId="8" fillId="0" borderId="2" xfId="4" applyNumberFormat="1" applyFont="1" applyFill="1" applyBorder="1" applyProtection="1"/>
    <xf numFmtId="2" fontId="11" fillId="0" borderId="2" xfId="4" applyNumberFormat="1" applyFont="1" applyFill="1" applyBorder="1" applyProtection="1"/>
    <xf numFmtId="2" fontId="8" fillId="0" borderId="2" xfId="4" applyNumberFormat="1" applyFont="1" applyFill="1" applyBorder="1" applyProtection="1"/>
    <xf numFmtId="2" fontId="0" fillId="0" borderId="2" xfId="0" applyNumberFormat="1" applyBorder="1"/>
    <xf numFmtId="1" fontId="8" fillId="0" borderId="2" xfId="4" applyNumberFormat="1" applyFont="1" applyFill="1" applyBorder="1" applyProtection="1"/>
    <xf numFmtId="0" fontId="8" fillId="0" borderId="0" xfId="0" applyFont="1" applyBorder="1" applyAlignment="1">
      <alignment textRotation="90"/>
    </xf>
    <xf numFmtId="0" fontId="13" fillId="0" borderId="0" xfId="0" applyFont="1" applyBorder="1"/>
    <xf numFmtId="0" fontId="11" fillId="0" borderId="0" xfId="0" applyFont="1"/>
    <xf numFmtId="2" fontId="8" fillId="0" borderId="2" xfId="0" applyNumberFormat="1" applyFont="1" applyBorder="1"/>
    <xf numFmtId="9" fontId="8" fillId="0" borderId="2" xfId="3" applyFont="1" applyBorder="1" applyAlignment="1" applyProtection="1">
      <alignment horizontal="center" textRotation="90"/>
    </xf>
    <xf numFmtId="2" fontId="14" fillId="0" borderId="2" xfId="0" applyNumberFormat="1" applyFont="1" applyBorder="1"/>
    <xf numFmtId="0" fontId="12" fillId="0" borderId="2" xfId="0" applyFont="1" applyBorder="1"/>
    <xf numFmtId="0" fontId="8" fillId="0" borderId="2" xfId="0" applyFont="1" applyBorder="1"/>
    <xf numFmtId="165" fontId="15" fillId="0" borderId="2" xfId="0" applyNumberFormat="1" applyFont="1" applyBorder="1"/>
    <xf numFmtId="0" fontId="15" fillId="0" borderId="2" xfId="0" applyFont="1" applyBorder="1"/>
    <xf numFmtId="0" fontId="14" fillId="0" borderId="2" xfId="0" applyFont="1" applyBorder="1"/>
    <xf numFmtId="164" fontId="8" fillId="0" borderId="2" xfId="0" applyNumberFormat="1" applyFont="1" applyBorder="1"/>
    <xf numFmtId="165" fontId="13" fillId="0" borderId="2" xfId="0" applyNumberFormat="1" applyFont="1" applyBorder="1"/>
    <xf numFmtId="0" fontId="15" fillId="0" borderId="0" xfId="0" applyFont="1"/>
    <xf numFmtId="2" fontId="13" fillId="0" borderId="2" xfId="0" applyNumberFormat="1" applyFont="1" applyBorder="1"/>
    <xf numFmtId="165" fontId="8" fillId="0" borderId="2" xfId="0" applyNumberFormat="1" applyFont="1" applyBorder="1"/>
    <xf numFmtId="1" fontId="8" fillId="0" borderId="2" xfId="0" applyNumberFormat="1" applyFont="1" applyBorder="1"/>
    <xf numFmtId="165" fontId="8" fillId="0" borderId="2" xfId="0" applyNumberFormat="1" applyFont="1" applyBorder="1" applyAlignment="1">
      <alignment horizontal="left"/>
    </xf>
    <xf numFmtId="165" fontId="13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/>
    <xf numFmtId="2" fontId="12" fillId="0" borderId="2" xfId="0" applyNumberFormat="1" applyFont="1" applyBorder="1"/>
    <xf numFmtId="0" fontId="16" fillId="0" borderId="2" xfId="0" applyFont="1" applyBorder="1"/>
    <xf numFmtId="0" fontId="16" fillId="0" borderId="2" xfId="0" applyFont="1" applyBorder="1" applyAlignment="1">
      <alignment textRotation="90"/>
    </xf>
    <xf numFmtId="0" fontId="10" fillId="0" borderId="2" xfId="0" applyFont="1" applyBorder="1"/>
    <xf numFmtId="2" fontId="15" fillId="0" borderId="2" xfId="0" applyNumberFormat="1" applyFont="1" applyBorder="1"/>
    <xf numFmtId="16" fontId="8" fillId="0" borderId="2" xfId="0" applyNumberFormat="1" applyFont="1" applyBorder="1"/>
    <xf numFmtId="2" fontId="10" fillId="0" borderId="2" xfId="0" applyNumberFormat="1" applyFont="1" applyBorder="1"/>
    <xf numFmtId="0" fontId="17" fillId="0" borderId="2" xfId="0" applyFont="1" applyBorder="1"/>
    <xf numFmtId="0" fontId="17" fillId="0" borderId="2" xfId="0" applyFont="1" applyBorder="1" applyAlignment="1">
      <alignment textRotation="90"/>
    </xf>
    <xf numFmtId="0" fontId="18" fillId="0" borderId="2" xfId="0" applyFont="1" applyBorder="1"/>
    <xf numFmtId="0" fontId="3" fillId="0" borderId="2" xfId="0" applyFont="1" applyBorder="1" applyAlignment="1">
      <alignment wrapText="1"/>
    </xf>
    <xf numFmtId="0" fontId="10" fillId="0" borderId="2" xfId="0" applyFont="1" applyBorder="1" applyAlignment="1">
      <alignment horizontal="right"/>
    </xf>
    <xf numFmtId="1" fontId="13" fillId="0" borderId="2" xfId="0" applyNumberFormat="1" applyFont="1" applyBorder="1"/>
    <xf numFmtId="165" fontId="10" fillId="0" borderId="2" xfId="1" applyNumberFormat="1" applyFont="1" applyBorder="1" applyAlignment="1" applyProtection="1">
      <alignment horizontal="right"/>
    </xf>
    <xf numFmtId="167" fontId="10" fillId="0" borderId="2" xfId="1" applyNumberFormat="1" applyFont="1" applyBorder="1" applyAlignment="1" applyProtection="1">
      <alignment vertical="center"/>
    </xf>
    <xf numFmtId="2" fontId="10" fillId="0" borderId="2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center"/>
    </xf>
    <xf numFmtId="1" fontId="15" fillId="0" borderId="2" xfId="0" applyNumberFormat="1" applyFont="1" applyBorder="1"/>
    <xf numFmtId="2" fontId="16" fillId="0" borderId="2" xfId="0" applyNumberFormat="1" applyFont="1" applyBorder="1"/>
    <xf numFmtId="0" fontId="8" fillId="0" borderId="0" xfId="4" applyFont="1" applyFill="1" applyBorder="1" applyAlignment="1" applyProtection="1">
      <alignment textRotation="90"/>
    </xf>
    <xf numFmtId="0" fontId="11" fillId="0" borderId="2" xfId="0" applyFont="1" applyBorder="1"/>
    <xf numFmtId="165" fontId="0" fillId="0" borderId="2" xfId="0" applyNumberFormat="1" applyBorder="1"/>
    <xf numFmtId="165" fontId="10" fillId="0" borderId="2" xfId="0" applyNumberFormat="1" applyFont="1" applyBorder="1"/>
    <xf numFmtId="0" fontId="12" fillId="0" borderId="0" xfId="0" applyFont="1" applyBorder="1"/>
    <xf numFmtId="0" fontId="12" fillId="0" borderId="0" xfId="0" applyFont="1" applyAlignment="1">
      <alignment vertical="top"/>
    </xf>
    <xf numFmtId="0" fontId="8" fillId="0" borderId="2" xfId="0" applyFont="1" applyBorder="1" applyAlignment="1">
      <alignment wrapText="1"/>
    </xf>
    <xf numFmtId="2" fontId="0" fillId="0" borderId="0" xfId="0" applyNumberFormat="1"/>
    <xf numFmtId="166" fontId="13" fillId="0" borderId="2" xfId="1" applyFont="1" applyBorder="1" applyAlignment="1" applyProtection="1"/>
    <xf numFmtId="169" fontId="13" fillId="0" borderId="2" xfId="1" applyNumberFormat="1" applyFont="1" applyBorder="1" applyAlignment="1" applyProtection="1"/>
    <xf numFmtId="0" fontId="8" fillId="0" borderId="2" xfId="1" applyNumberFormat="1" applyFont="1" applyBorder="1" applyAlignment="1" applyProtection="1">
      <alignment horizontal="right"/>
    </xf>
    <xf numFmtId="0" fontId="12" fillId="0" borderId="2" xfId="0" applyFont="1" applyBorder="1" applyAlignment="1">
      <alignment wrapText="1"/>
    </xf>
    <xf numFmtId="2" fontId="15" fillId="0" borderId="2" xfId="0" applyNumberFormat="1" applyFont="1" applyBorder="1" applyAlignment="1">
      <alignment wrapText="1"/>
    </xf>
    <xf numFmtId="0" fontId="8" fillId="0" borderId="0" xfId="0" applyFont="1"/>
    <xf numFmtId="0" fontId="15" fillId="0" borderId="2" xfId="0" applyFont="1" applyBorder="1" applyAlignment="1">
      <alignment wrapText="1"/>
    </xf>
    <xf numFmtId="0" fontId="10" fillId="0" borderId="0" xfId="0" applyFont="1" applyBorder="1"/>
    <xf numFmtId="165" fontId="15" fillId="0" borderId="0" xfId="0" applyNumberFormat="1" applyFont="1"/>
    <xf numFmtId="165" fontId="8" fillId="0" borderId="2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5" fillId="0" borderId="0" xfId="0" applyNumberFormat="1" applyFont="1"/>
    <xf numFmtId="0" fontId="0" fillId="0" borderId="12" xfId="4" applyFont="1" applyFill="1" applyBorder="1" applyProtection="1"/>
    <xf numFmtId="0" fontId="8" fillId="0" borderId="3" xfId="0" applyFont="1" applyBorder="1"/>
    <xf numFmtId="0" fontId="7" fillId="0" borderId="2" xfId="4" applyNumberFormat="1" applyFont="1" applyFill="1" applyBorder="1" applyProtection="1"/>
    <xf numFmtId="16" fontId="8" fillId="0" borderId="2" xfId="4" applyNumberFormat="1" applyFont="1" applyFill="1" applyBorder="1" applyProtection="1"/>
    <xf numFmtId="0" fontId="8" fillId="0" borderId="2" xfId="0" applyFont="1" applyBorder="1" applyAlignment="1">
      <alignment vertical="top"/>
    </xf>
    <xf numFmtId="0" fontId="21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3" fillId="0" borderId="2" xfId="0" applyFont="1" applyBorder="1"/>
    <xf numFmtId="0" fontId="24" fillId="0" borderId="2" xfId="0" applyFont="1" applyBorder="1"/>
    <xf numFmtId="169" fontId="13" fillId="0" borderId="2" xfId="1" applyNumberFormat="1" applyFont="1" applyBorder="1" applyAlignment="1" applyProtection="1">
      <alignment horizontal="right"/>
    </xf>
    <xf numFmtId="170" fontId="12" fillId="0" borderId="2" xfId="0" applyNumberFormat="1" applyFont="1" applyBorder="1" applyAlignment="1">
      <alignment horizontal="right"/>
    </xf>
    <xf numFmtId="0" fontId="2" fillId="0" borderId="0" xfId="6"/>
    <xf numFmtId="0" fontId="26" fillId="0" borderId="0" xfId="0" applyFont="1"/>
    <xf numFmtId="0" fontId="27" fillId="0" borderId="0" xfId="0" applyFont="1"/>
    <xf numFmtId="0" fontId="2" fillId="0" borderId="0" xfId="6" applyAlignment="1">
      <alignment horizontal="left" wrapText="1"/>
    </xf>
    <xf numFmtId="0" fontId="2" fillId="0" borderId="3" xfId="6" applyBorder="1"/>
    <xf numFmtId="0" fontId="2" fillId="0" borderId="4" xfId="6" applyBorder="1"/>
    <xf numFmtId="0" fontId="2" fillId="0" borderId="5" xfId="6" applyBorder="1"/>
    <xf numFmtId="0" fontId="5" fillId="0" borderId="0" xfId="6" applyFont="1" applyBorder="1"/>
    <xf numFmtId="0" fontId="2" fillId="0" borderId="0" xfId="6" applyBorder="1"/>
    <xf numFmtId="0" fontId="2" fillId="0" borderId="6" xfId="6" applyBorder="1"/>
    <xf numFmtId="0" fontId="2" fillId="0" borderId="7" xfId="6" applyBorder="1"/>
    <xf numFmtId="0" fontId="28" fillId="4" borderId="8" xfId="5" applyFont="1" applyBorder="1"/>
    <xf numFmtId="0" fontId="7" fillId="0" borderId="9" xfId="6" applyFont="1" applyBorder="1"/>
    <xf numFmtId="0" fontId="2" fillId="0" borderId="10" xfId="6" applyBorder="1"/>
    <xf numFmtId="0" fontId="28" fillId="4" borderId="11" xfId="5" applyFont="1" applyBorder="1"/>
    <xf numFmtId="0" fontId="7" fillId="0" borderId="0" xfId="6" applyFont="1" applyBorder="1"/>
    <xf numFmtId="0" fontId="7" fillId="0" borderId="12" xfId="6" applyFont="1" applyBorder="1"/>
    <xf numFmtId="0" fontId="7" fillId="0" borderId="7" xfId="6" applyFont="1" applyBorder="1"/>
    <xf numFmtId="0" fontId="25" fillId="4" borderId="13" xfId="5" applyBorder="1"/>
    <xf numFmtId="0" fontId="2" fillId="0" borderId="12" xfId="6" applyBorder="1"/>
    <xf numFmtId="0" fontId="2" fillId="0" borderId="3" xfId="6" applyFont="1" applyBorder="1"/>
    <xf numFmtId="0" fontId="2" fillId="0" borderId="4" xfId="6" applyFont="1" applyBorder="1"/>
    <xf numFmtId="0" fontId="2" fillId="0" borderId="5" xfId="6" applyFont="1" applyBorder="1"/>
    <xf numFmtId="0" fontId="7" fillId="0" borderId="14" xfId="6" applyFont="1" applyBorder="1"/>
    <xf numFmtId="0" fontId="2" fillId="0" borderId="2" xfId="6" applyBorder="1"/>
    <xf numFmtId="0" fontId="2" fillId="0" borderId="14" xfId="6" applyBorder="1"/>
    <xf numFmtId="0" fontId="25" fillId="4" borderId="15" xfId="5" applyBorder="1"/>
    <xf numFmtId="0" fontId="2" fillId="0" borderId="16" xfId="6" applyBorder="1"/>
    <xf numFmtId="0" fontId="2" fillId="0" borderId="0" xfId="6" applyFont="1"/>
    <xf numFmtId="0" fontId="29" fillId="0" borderId="0" xfId="0" applyFont="1"/>
    <xf numFmtId="0" fontId="30" fillId="0" borderId="2" xfId="0" applyFont="1" applyBorder="1"/>
    <xf numFmtId="0" fontId="31" fillId="0" borderId="2" xfId="0" applyFont="1" applyBorder="1"/>
    <xf numFmtId="0" fontId="31" fillId="0" borderId="2" xfId="0" applyFont="1" applyBorder="1" applyAlignment="1">
      <alignment textRotation="90"/>
    </xf>
    <xf numFmtId="0" fontId="30" fillId="0" borderId="2" xfId="0" applyFont="1" applyBorder="1" applyAlignment="1">
      <alignment textRotation="90"/>
    </xf>
    <xf numFmtId="0" fontId="32" fillId="0" borderId="2" xfId="0" applyFont="1" applyBorder="1" applyAlignment="1">
      <alignment textRotation="90"/>
    </xf>
    <xf numFmtId="0" fontId="29" fillId="0" borderId="2" xfId="0" applyFont="1" applyBorder="1"/>
    <xf numFmtId="0" fontId="32" fillId="0" borderId="2" xfId="0" applyFont="1" applyBorder="1"/>
    <xf numFmtId="164" fontId="11" fillId="0" borderId="2" xfId="0" applyNumberFormat="1" applyFont="1" applyBorder="1"/>
    <xf numFmtId="0" fontId="10" fillId="0" borderId="2" xfId="1" applyNumberFormat="1" applyFont="1" applyBorder="1" applyAlignment="1" applyProtection="1">
      <alignment horizontal="right"/>
    </xf>
    <xf numFmtId="0" fontId="17" fillId="0" borderId="0" xfId="0" applyFont="1" applyFill="1" applyBorder="1"/>
    <xf numFmtId="0" fontId="33" fillId="0" borderId="0" xfId="0" applyFont="1"/>
    <xf numFmtId="0" fontId="33" fillId="0" borderId="0" xfId="0" applyFont="1" applyBorder="1" applyAlignment="1"/>
    <xf numFmtId="0" fontId="33" fillId="0" borderId="17" xfId="0" applyFont="1" applyBorder="1"/>
    <xf numFmtId="0" fontId="33" fillId="0" borderId="0" xfId="0" applyFont="1" applyBorder="1"/>
    <xf numFmtId="0" fontId="35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wrapText="1"/>
    </xf>
    <xf numFmtId="0" fontId="37" fillId="0" borderId="19" xfId="0" applyFont="1" applyBorder="1" applyAlignment="1">
      <alignment vertical="top" wrapText="1"/>
    </xf>
    <xf numFmtId="0" fontId="37" fillId="0" borderId="19" xfId="0" applyFont="1" applyBorder="1" applyAlignment="1">
      <alignment horizontal="center" wrapText="1"/>
    </xf>
    <xf numFmtId="0" fontId="37" fillId="0" borderId="19" xfId="0" applyNumberFormat="1" applyFont="1" applyBorder="1" applyAlignment="1">
      <alignment horizontal="right" wrapText="1"/>
    </xf>
    <xf numFmtId="0" fontId="33" fillId="0" borderId="19" xfId="0" applyFont="1" applyBorder="1"/>
    <xf numFmtId="0" fontId="33" fillId="0" borderId="26" xfId="0" applyFont="1" applyBorder="1"/>
    <xf numFmtId="0" fontId="33" fillId="7" borderId="19" xfId="0" applyFont="1" applyFill="1" applyBorder="1"/>
    <xf numFmtId="0" fontId="33" fillId="0" borderId="24" xfId="0" applyFont="1" applyBorder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Border="1" applyAlignment="1">
      <alignment horizontal="center"/>
    </xf>
    <xf numFmtId="49" fontId="35" fillId="0" borderId="0" xfId="2" applyNumberFormat="1" applyFont="1" applyBorder="1" applyAlignment="1">
      <alignment horizontal="left" vertical="top"/>
    </xf>
    <xf numFmtId="49" fontId="35" fillId="0" borderId="0" xfId="2" applyNumberFormat="1" applyFont="1"/>
    <xf numFmtId="49" fontId="38" fillId="0" borderId="0" xfId="2" applyNumberFormat="1" applyFont="1" applyBorder="1" applyAlignment="1">
      <alignment horizontal="center" vertical="top"/>
    </xf>
    <xf numFmtId="49" fontId="38" fillId="0" borderId="0" xfId="2" applyNumberFormat="1" applyFont="1"/>
    <xf numFmtId="49" fontId="38" fillId="0" borderId="0" xfId="2" applyNumberFormat="1" applyFont="1" applyBorder="1" applyAlignment="1">
      <alignment vertical="top"/>
    </xf>
    <xf numFmtId="2" fontId="33" fillId="7" borderId="19" xfId="0" applyNumberFormat="1" applyFont="1" applyFill="1" applyBorder="1"/>
    <xf numFmtId="0" fontId="33" fillId="0" borderId="19" xfId="0" applyFont="1" applyBorder="1" applyAlignment="1">
      <alignment vertical="top" wrapText="1"/>
    </xf>
    <xf numFmtId="0" fontId="33" fillId="0" borderId="19" xfId="0" applyFont="1" applyBorder="1" applyAlignment="1">
      <alignment horizontal="center" wrapText="1"/>
    </xf>
    <xf numFmtId="0" fontId="33" fillId="0" borderId="24" xfId="0" applyNumberFormat="1" applyFont="1" applyBorder="1" applyAlignment="1">
      <alignment horizontal="right" wrapText="1"/>
    </xf>
    <xf numFmtId="0" fontId="33" fillId="0" borderId="26" xfId="0" applyNumberFormat="1" applyFont="1" applyBorder="1" applyAlignment="1">
      <alignment horizontal="right" wrapText="1"/>
    </xf>
    <xf numFmtId="0" fontId="33" fillId="0" borderId="19" xfId="0" applyNumberFormat="1" applyFont="1" applyBorder="1" applyAlignment="1">
      <alignment horizontal="right" wrapText="1"/>
    </xf>
    <xf numFmtId="2" fontId="33" fillId="0" borderId="19" xfId="0" applyNumberFormat="1" applyFont="1" applyBorder="1" applyAlignment="1">
      <alignment horizontal="right" wrapText="1"/>
    </xf>
    <xf numFmtId="0" fontId="10" fillId="0" borderId="17" xfId="0" applyFont="1" applyBorder="1"/>
    <xf numFmtId="49" fontId="33" fillId="0" borderId="0" xfId="2" applyNumberFormat="1" applyFont="1" applyBorder="1" applyAlignment="1">
      <alignment horizontal="left" vertical="top"/>
    </xf>
    <xf numFmtId="49" fontId="33" fillId="0" borderId="0" xfId="2" applyNumberFormat="1" applyFont="1"/>
    <xf numFmtId="49" fontId="33" fillId="0" borderId="17" xfId="2" applyNumberFormat="1" applyFont="1" applyBorder="1" applyAlignment="1">
      <alignment vertical="top"/>
    </xf>
    <xf numFmtId="49" fontId="33" fillId="0" borderId="0" xfId="2" applyNumberFormat="1" applyFont="1" applyBorder="1" applyAlignment="1">
      <alignment vertical="top"/>
    </xf>
    <xf numFmtId="49" fontId="33" fillId="0" borderId="0" xfId="2" applyNumberFormat="1" applyFont="1" applyBorder="1" applyAlignment="1">
      <alignment horizontal="center" vertical="top"/>
    </xf>
    <xf numFmtId="0" fontId="39" fillId="0" borderId="24" xfId="0" applyFont="1" applyBorder="1" applyAlignment="1">
      <alignment vertical="top" wrapText="1"/>
    </xf>
    <xf numFmtId="0" fontId="39" fillId="0" borderId="25" xfId="0" applyFont="1" applyBorder="1" applyAlignment="1">
      <alignment vertical="top" wrapText="1"/>
    </xf>
    <xf numFmtId="0" fontId="39" fillId="0" borderId="26" xfId="0" applyFont="1" applyBorder="1" applyAlignment="1">
      <alignment vertical="top" wrapText="1"/>
    </xf>
    <xf numFmtId="0" fontId="41" fillId="0" borderId="24" xfId="0" applyFont="1" applyBorder="1" applyAlignment="1">
      <alignment horizontal="left" vertical="top" wrapText="1"/>
    </xf>
    <xf numFmtId="0" fontId="41" fillId="0" borderId="25" xfId="0" applyFont="1" applyBorder="1" applyAlignment="1">
      <alignment horizontal="left" vertical="top" wrapText="1"/>
    </xf>
    <xf numFmtId="0" fontId="41" fillId="0" borderId="26" xfId="0" applyFont="1" applyBorder="1" applyAlignment="1">
      <alignment horizontal="left" vertical="top" wrapText="1"/>
    </xf>
    <xf numFmtId="49" fontId="33" fillId="0" borderId="0" xfId="2" applyNumberFormat="1" applyFont="1"/>
    <xf numFmtId="0" fontId="33" fillId="0" borderId="21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3" fillId="0" borderId="16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top" wrapText="1"/>
    </xf>
    <xf numFmtId="0" fontId="35" fillId="0" borderId="25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3" fillId="0" borderId="24" xfId="0" applyFont="1" applyBorder="1" applyAlignment="1">
      <alignment vertical="top" wrapText="1"/>
    </xf>
    <xf numFmtId="0" fontId="33" fillId="0" borderId="25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3" xfId="0" applyNumberFormat="1" applyFont="1" applyBorder="1" applyAlignment="1">
      <alignment wrapText="1"/>
    </xf>
    <xf numFmtId="165" fontId="33" fillId="0" borderId="5" xfId="0" applyNumberFormat="1" applyFont="1" applyBorder="1" applyAlignment="1">
      <alignment wrapText="1"/>
    </xf>
    <xf numFmtId="165" fontId="33" fillId="0" borderId="19" xfId="0" applyNumberFormat="1" applyFont="1" applyBorder="1" applyAlignment="1">
      <alignment horizontal="right" wrapText="1"/>
    </xf>
    <xf numFmtId="0" fontId="37" fillId="0" borderId="3" xfId="0" applyNumberFormat="1" applyFont="1" applyBorder="1" applyAlignment="1">
      <alignment wrapText="1"/>
    </xf>
    <xf numFmtId="0" fontId="37" fillId="0" borderId="4" xfId="0" applyNumberFormat="1" applyFont="1" applyBorder="1" applyAlignment="1">
      <alignment wrapText="1"/>
    </xf>
    <xf numFmtId="0" fontId="37" fillId="0" borderId="5" xfId="0" applyNumberFormat="1" applyFont="1" applyBorder="1" applyAlignment="1">
      <alignment wrapText="1"/>
    </xf>
    <xf numFmtId="0" fontId="35" fillId="0" borderId="9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wrapText="1"/>
    </xf>
    <xf numFmtId="0" fontId="37" fillId="0" borderId="5" xfId="0" applyNumberFormat="1" applyFont="1" applyBorder="1" applyAlignment="1">
      <alignment horizontal="right" wrapText="1"/>
    </xf>
    <xf numFmtId="0" fontId="33" fillId="0" borderId="4" xfId="0" applyNumberFormat="1" applyFont="1" applyBorder="1" applyAlignment="1">
      <alignment horizontal="right" wrapText="1"/>
    </xf>
    <xf numFmtId="0" fontId="33" fillId="0" borderId="4" xfId="0" applyFont="1" applyBorder="1"/>
    <xf numFmtId="0" fontId="37" fillId="0" borderId="44" xfId="0" applyNumberFormat="1" applyFont="1" applyBorder="1" applyAlignment="1">
      <alignment wrapText="1"/>
    </xf>
    <xf numFmtId="0" fontId="33" fillId="0" borderId="14" xfId="0" applyFont="1" applyBorder="1"/>
    <xf numFmtId="0" fontId="33" fillId="0" borderId="18" xfId="0" applyFont="1" applyBorder="1"/>
    <xf numFmtId="0" fontId="37" fillId="0" borderId="6" xfId="0" applyNumberFormat="1" applyFont="1" applyBorder="1" applyAlignment="1">
      <alignment wrapText="1"/>
    </xf>
    <xf numFmtId="0" fontId="37" fillId="0" borderId="7" xfId="0" applyNumberFormat="1" applyFont="1" applyBorder="1" applyAlignment="1">
      <alignment wrapText="1"/>
    </xf>
    <xf numFmtId="0" fontId="37" fillId="0" borderId="18" xfId="0" applyNumberFormat="1" applyFont="1" applyBorder="1" applyAlignment="1">
      <alignment wrapText="1"/>
    </xf>
    <xf numFmtId="0" fontId="37" fillId="0" borderId="16" xfId="0" applyNumberFormat="1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165" fontId="33" fillId="0" borderId="24" xfId="0" applyNumberFormat="1" applyFont="1" applyBorder="1" applyAlignment="1">
      <alignment horizontal="right" wrapText="1"/>
    </xf>
    <xf numFmtId="165" fontId="33" fillId="0" borderId="24" xfId="0" applyNumberFormat="1" applyFont="1" applyBorder="1" applyAlignment="1">
      <alignment horizontal="left" vertical="top" wrapText="1"/>
    </xf>
    <xf numFmtId="165" fontId="33" fillId="0" borderId="26" xfId="0" applyNumberFormat="1" applyFont="1" applyBorder="1" applyAlignment="1">
      <alignment horizontal="right" wrapText="1"/>
    </xf>
    <xf numFmtId="4" fontId="0" fillId="6" borderId="20" xfId="0" applyNumberFormat="1" applyFont="1" applyFill="1" applyBorder="1" applyAlignment="1">
      <alignment horizontal="right" vertical="center"/>
    </xf>
    <xf numFmtId="2" fontId="33" fillId="5" borderId="19" xfId="0" applyNumberFormat="1" applyFont="1" applyFill="1" applyBorder="1"/>
    <xf numFmtId="0" fontId="33" fillId="5" borderId="19" xfId="0" applyFont="1" applyFill="1" applyBorder="1"/>
    <xf numFmtId="49" fontId="33" fillId="0" borderId="0" xfId="2" applyNumberFormat="1" applyFont="1"/>
    <xf numFmtId="49" fontId="33" fillId="0" borderId="0" xfId="2" applyNumberFormat="1" applyFont="1" applyBorder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17" xfId="2" applyNumberFormat="1" applyFont="1" applyBorder="1" applyAlignment="1">
      <alignment horizontal="left" vertical="top"/>
    </xf>
    <xf numFmtId="0" fontId="41" fillId="0" borderId="24" xfId="0" applyFont="1" applyBorder="1" applyAlignment="1">
      <alignment horizontal="left" vertical="top" wrapText="1"/>
    </xf>
    <xf numFmtId="0" fontId="41" fillId="0" borderId="25" xfId="0" applyFont="1" applyBorder="1" applyAlignment="1">
      <alignment horizontal="left" vertical="top" wrapText="1"/>
    </xf>
    <xf numFmtId="0" fontId="41" fillId="0" borderId="26" xfId="0" applyFont="1" applyBorder="1" applyAlignment="1">
      <alignment horizontal="left" vertical="top" wrapText="1"/>
    </xf>
    <xf numFmtId="0" fontId="39" fillId="0" borderId="24" xfId="0" applyFont="1" applyBorder="1" applyAlignment="1">
      <alignment vertical="top" wrapText="1"/>
    </xf>
    <xf numFmtId="0" fontId="39" fillId="0" borderId="25" xfId="0" applyFont="1" applyBorder="1" applyAlignment="1">
      <alignment vertical="top" wrapText="1"/>
    </xf>
    <xf numFmtId="0" fontId="39" fillId="0" borderId="26" xfId="0" applyFont="1" applyBorder="1" applyAlignment="1">
      <alignment vertical="top" wrapText="1"/>
    </xf>
    <xf numFmtId="0" fontId="35" fillId="0" borderId="24" xfId="0" applyFont="1" applyBorder="1" applyAlignment="1">
      <alignment horizontal="center" vertical="top" wrapText="1"/>
    </xf>
    <xf numFmtId="0" fontId="35" fillId="0" borderId="25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3" fillId="0" borderId="24" xfId="0" applyFont="1" applyBorder="1" applyAlignment="1">
      <alignment vertical="top" wrapText="1"/>
    </xf>
    <xf numFmtId="0" fontId="33" fillId="0" borderId="25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33" fillId="0" borderId="21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3" fillId="0" borderId="16" xfId="0" applyFont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23" xfId="0" applyFont="1" applyBorder="1" applyAlignment="1">
      <alignment vertical="top" wrapText="1"/>
    </xf>
    <xf numFmtId="0" fontId="33" fillId="0" borderId="43" xfId="0" applyFont="1" applyBorder="1" applyAlignment="1">
      <alignment vertical="top" wrapText="1"/>
    </xf>
    <xf numFmtId="0" fontId="33" fillId="0" borderId="44" xfId="0" applyFont="1" applyBorder="1" applyAlignment="1">
      <alignment vertical="top" wrapText="1"/>
    </xf>
    <xf numFmtId="49" fontId="33" fillId="0" borderId="0" xfId="2" applyNumberFormat="1" applyFont="1" applyBorder="1" applyAlignment="1">
      <alignment horizontal="left" vertical="top"/>
    </xf>
    <xf numFmtId="165" fontId="33" fillId="0" borderId="3" xfId="0" applyNumberFormat="1" applyFont="1" applyBorder="1" applyAlignment="1">
      <alignment horizontal="left" vertical="top" wrapText="1"/>
    </xf>
    <xf numFmtId="165" fontId="33" fillId="0" borderId="4" xfId="0" applyNumberFormat="1" applyFont="1" applyBorder="1" applyAlignment="1">
      <alignment horizontal="right" wrapText="1"/>
    </xf>
    <xf numFmtId="165" fontId="37" fillId="0" borderId="3" xfId="0" applyNumberFormat="1" applyFont="1" applyBorder="1" applyAlignment="1">
      <alignment wrapText="1"/>
    </xf>
    <xf numFmtId="165" fontId="37" fillId="0" borderId="5" xfId="0" applyNumberFormat="1" applyFont="1" applyBorder="1" applyAlignment="1">
      <alignment wrapText="1"/>
    </xf>
    <xf numFmtId="0" fontId="33" fillId="0" borderId="25" xfId="0" applyFont="1" applyBorder="1"/>
    <xf numFmtId="49" fontId="33" fillId="0" borderId="0" xfId="2" applyNumberFormat="1" applyFont="1"/>
    <xf numFmtId="0" fontId="33" fillId="0" borderId="28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49" fontId="33" fillId="0" borderId="31" xfId="0" applyNumberFormat="1" applyFont="1" applyBorder="1" applyAlignment="1">
      <alignment horizontal="center"/>
    </xf>
    <xf numFmtId="49" fontId="33" fillId="0" borderId="32" xfId="0" applyNumberFormat="1" applyFont="1" applyBorder="1" applyAlignment="1">
      <alignment horizontal="center"/>
    </xf>
    <xf numFmtId="49" fontId="33" fillId="0" borderId="33" xfId="0" applyNumberFormat="1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9" fillId="0" borderId="24" xfId="0" applyFont="1" applyBorder="1" applyAlignment="1">
      <alignment vertical="top" wrapText="1"/>
    </xf>
    <xf numFmtId="165" fontId="37" fillId="0" borderId="17" xfId="0" applyNumberFormat="1" applyFont="1" applyBorder="1" applyAlignment="1">
      <alignment horizontal="center" wrapText="1"/>
    </xf>
    <xf numFmtId="49" fontId="33" fillId="0" borderId="0" xfId="2" applyNumberFormat="1" applyFont="1" applyAlignment="1"/>
    <xf numFmtId="49" fontId="33" fillId="0" borderId="17" xfId="2" applyNumberFormat="1" applyFont="1" applyBorder="1" applyAlignment="1"/>
    <xf numFmtId="49" fontId="33" fillId="0" borderId="44" xfId="2" applyNumberFormat="1" applyFont="1" applyBorder="1" applyAlignment="1">
      <alignment vertical="top"/>
    </xf>
    <xf numFmtId="49" fontId="33" fillId="0" borderId="17" xfId="2" applyNumberFormat="1" applyFont="1" applyBorder="1"/>
    <xf numFmtId="0" fontId="39" fillId="0" borderId="0" xfId="0" applyFont="1" applyAlignment="1"/>
    <xf numFmtId="0" fontId="35" fillId="0" borderId="27" xfId="0" applyFont="1" applyBorder="1" applyAlignment="1">
      <alignment horizontal="center" vertical="top" wrapText="1"/>
    </xf>
    <xf numFmtId="0" fontId="33" fillId="0" borderId="25" xfId="0" applyNumberFormat="1" applyFont="1" applyBorder="1" applyAlignment="1">
      <alignment horizontal="right" wrapText="1"/>
    </xf>
    <xf numFmtId="165" fontId="33" fillId="0" borderId="25" xfId="0" applyNumberFormat="1" applyFont="1" applyBorder="1" applyAlignment="1">
      <alignment horizontal="right" wrapText="1"/>
    </xf>
    <xf numFmtId="165" fontId="33" fillId="0" borderId="25" xfId="0" applyNumberFormat="1" applyFont="1" applyBorder="1" applyAlignment="1">
      <alignment wrapText="1"/>
    </xf>
    <xf numFmtId="49" fontId="33" fillId="0" borderId="46" xfId="0" applyNumberFormat="1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7" fillId="0" borderId="24" xfId="0" applyNumberFormat="1" applyFont="1" applyBorder="1" applyAlignment="1">
      <alignment wrapText="1"/>
    </xf>
    <xf numFmtId="0" fontId="37" fillId="0" borderId="26" xfId="0" applyNumberFormat="1" applyFont="1" applyBorder="1" applyAlignment="1">
      <alignment wrapText="1"/>
    </xf>
    <xf numFmtId="0" fontId="33" fillId="0" borderId="4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0" xfId="0" applyFont="1" applyAlignment="1">
      <alignment horizontal="right"/>
    </xf>
    <xf numFmtId="0" fontId="35" fillId="0" borderId="25" xfId="0" applyFont="1" applyBorder="1" applyAlignment="1">
      <alignment horizontal="center" vertical="top" wrapText="1"/>
    </xf>
    <xf numFmtId="0" fontId="39" fillId="0" borderId="24" xfId="0" applyFont="1" applyBorder="1" applyAlignment="1">
      <alignment vertical="top" wrapText="1"/>
    </xf>
    <xf numFmtId="0" fontId="41" fillId="0" borderId="24" xfId="0" applyFont="1" applyBorder="1" applyAlignment="1">
      <alignment horizontal="left" vertical="top" wrapText="1"/>
    </xf>
    <xf numFmtId="0" fontId="33" fillId="0" borderId="17" xfId="0" applyFont="1" applyBorder="1" applyAlignment="1"/>
    <xf numFmtId="0" fontId="33" fillId="0" borderId="16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49" xfId="0" applyFont="1" applyBorder="1" applyAlignment="1">
      <alignment vertical="top" wrapText="1"/>
    </xf>
    <xf numFmtId="49" fontId="33" fillId="0" borderId="49" xfId="2" applyNumberFormat="1" applyFont="1" applyBorder="1" applyAlignment="1">
      <alignment vertical="top"/>
    </xf>
    <xf numFmtId="0" fontId="33" fillId="0" borderId="28" xfId="0" applyFont="1" applyBorder="1" applyAlignment="1"/>
    <xf numFmtId="0" fontId="33" fillId="0" borderId="36" xfId="0" applyFont="1" applyBorder="1" applyAlignment="1"/>
    <xf numFmtId="0" fontId="33" fillId="0" borderId="38" xfId="0" applyFont="1" applyBorder="1" applyAlignment="1"/>
    <xf numFmtId="0" fontId="33" fillId="0" borderId="40" xfId="0" applyFont="1" applyBorder="1" applyAlignment="1"/>
    <xf numFmtId="0" fontId="33" fillId="0" borderId="30" xfId="0" applyFont="1" applyBorder="1" applyAlignment="1"/>
    <xf numFmtId="0" fontId="33" fillId="0" borderId="47" xfId="0" applyFont="1" applyBorder="1" applyAlignment="1"/>
    <xf numFmtId="0" fontId="33" fillId="0" borderId="0" xfId="0" applyFont="1" applyAlignment="1"/>
    <xf numFmtId="0" fontId="33" fillId="0" borderId="50" xfId="0" applyFont="1" applyBorder="1" applyAlignment="1"/>
    <xf numFmtId="49" fontId="33" fillId="0" borderId="51" xfId="0" applyNumberFormat="1" applyFont="1" applyBorder="1" applyAlignment="1"/>
    <xf numFmtId="49" fontId="33" fillId="0" borderId="52" xfId="0" applyNumberFormat="1" applyFont="1" applyBorder="1" applyAlignment="1"/>
    <xf numFmtId="0" fontId="33" fillId="0" borderId="7" xfId="0" applyFont="1" applyBorder="1" applyAlignment="1"/>
    <xf numFmtId="165" fontId="33" fillId="0" borderId="24" xfId="0" applyNumberFormat="1" applyFont="1" applyBorder="1" applyAlignment="1">
      <alignment horizontal="left" wrapText="1"/>
    </xf>
    <xf numFmtId="49" fontId="33" fillId="0" borderId="0" xfId="2" applyNumberFormat="1" applyFont="1"/>
    <xf numFmtId="0" fontId="39" fillId="0" borderId="24" xfId="0" applyFont="1" applyBorder="1" applyAlignment="1">
      <alignment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/>
    </xf>
    <xf numFmtId="0" fontId="37" fillId="0" borderId="25" xfId="0" applyNumberFormat="1" applyFont="1" applyBorder="1" applyAlignment="1">
      <alignment horizontal="center" wrapText="1"/>
    </xf>
    <xf numFmtId="0" fontId="33" fillId="0" borderId="0" xfId="0" applyFont="1" applyAlignment="1">
      <alignment horizontal="right"/>
    </xf>
    <xf numFmtId="0" fontId="35" fillId="0" borderId="26" xfId="0" applyFont="1" applyBorder="1" applyAlignment="1">
      <alignment horizontal="center" vertical="top" wrapText="1"/>
    </xf>
    <xf numFmtId="0" fontId="39" fillId="0" borderId="24" xfId="0" applyFont="1" applyBorder="1" applyAlignment="1">
      <alignment vertical="top" wrapText="1"/>
    </xf>
    <xf numFmtId="0" fontId="41" fillId="0" borderId="24" xfId="0" applyFont="1" applyBorder="1" applyAlignment="1">
      <alignment horizontal="left" vertical="top" wrapText="1"/>
    </xf>
    <xf numFmtId="49" fontId="33" fillId="0" borderId="0" xfId="2" applyNumberFormat="1" applyFont="1" applyBorder="1" applyAlignment="1">
      <alignment horizontal="center" vertical="top"/>
    </xf>
    <xf numFmtId="0" fontId="33" fillId="0" borderId="17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49" fontId="33" fillId="0" borderId="53" xfId="0" applyNumberFormat="1" applyFont="1" applyBorder="1" applyAlignment="1"/>
    <xf numFmtId="49" fontId="33" fillId="0" borderId="50" xfId="0" applyNumberFormat="1" applyFont="1" applyBorder="1" applyAlignment="1"/>
    <xf numFmtId="49" fontId="33" fillId="0" borderId="40" xfId="0" applyNumberFormat="1" applyFont="1" applyBorder="1" applyAlignment="1"/>
    <xf numFmtId="49" fontId="33" fillId="0" borderId="7" xfId="0" applyNumberFormat="1" applyFont="1" applyBorder="1" applyAlignment="1"/>
    <xf numFmtId="49" fontId="33" fillId="0" borderId="47" xfId="0" applyNumberFormat="1" applyFont="1" applyBorder="1" applyAlignment="1"/>
    <xf numFmtId="0" fontId="35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33" fillId="0" borderId="55" xfId="0" applyFont="1" applyBorder="1" applyAlignment="1"/>
    <xf numFmtId="171" fontId="33" fillId="0" borderId="24" xfId="0" applyNumberFormat="1" applyFont="1" applyBorder="1" applyAlignment="1">
      <alignment horizontal="right" wrapText="1"/>
    </xf>
    <xf numFmtId="49" fontId="33" fillId="0" borderId="0" xfId="2" applyNumberFormat="1" applyFont="1"/>
    <xf numFmtId="0" fontId="33" fillId="0" borderId="17" xfId="0" applyFont="1" applyBorder="1" applyAlignment="1"/>
    <xf numFmtId="0" fontId="39" fillId="0" borderId="24" xfId="0" applyFont="1" applyBorder="1" applyAlignment="1">
      <alignment vertical="top" wrapText="1"/>
    </xf>
    <xf numFmtId="165" fontId="37" fillId="0" borderId="17" xfId="0" applyNumberFormat="1" applyFont="1" applyBorder="1" applyAlignment="1">
      <alignment horizontal="center" wrapText="1"/>
    </xf>
    <xf numFmtId="0" fontId="35" fillId="0" borderId="25" xfId="0" applyFont="1" applyBorder="1" applyAlignment="1">
      <alignment horizontal="center" vertical="top" wrapText="1"/>
    </xf>
    <xf numFmtId="0" fontId="33" fillId="0" borderId="38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25" xfId="0" applyFont="1" applyBorder="1" applyAlignment="1">
      <alignment vertical="top" wrapText="1"/>
    </xf>
    <xf numFmtId="2" fontId="33" fillId="0" borderId="26" xfId="0" applyNumberFormat="1" applyFont="1" applyBorder="1" applyAlignment="1">
      <alignment horizontal="right" wrapText="1"/>
    </xf>
    <xf numFmtId="2" fontId="33" fillId="0" borderId="24" xfId="0" applyNumberFormat="1" applyFont="1" applyBorder="1" applyAlignment="1">
      <alignment horizontal="right" wrapText="1"/>
    </xf>
    <xf numFmtId="0" fontId="33" fillId="0" borderId="17" xfId="0" applyFont="1" applyBorder="1" applyAlignment="1">
      <alignment horizontal="left"/>
    </xf>
    <xf numFmtId="0" fontId="33" fillId="0" borderId="29" xfId="0" applyFont="1" applyBorder="1" applyAlignment="1"/>
    <xf numFmtId="49" fontId="33" fillId="0" borderId="31" xfId="0" applyNumberFormat="1" applyFont="1" applyBorder="1" applyAlignment="1"/>
    <xf numFmtId="49" fontId="33" fillId="0" borderId="32" xfId="0" applyNumberFormat="1" applyFont="1" applyBorder="1" applyAlignment="1"/>
    <xf numFmtId="49" fontId="33" fillId="0" borderId="33" xfId="0" applyNumberFormat="1" applyFont="1" applyBorder="1" applyAlignment="1"/>
    <xf numFmtId="0" fontId="33" fillId="0" borderId="34" xfId="0" applyFont="1" applyBorder="1" applyAlignment="1"/>
    <xf numFmtId="0" fontId="33" fillId="0" borderId="25" xfId="0" applyFont="1" applyBorder="1" applyAlignment="1"/>
    <xf numFmtId="0" fontId="33" fillId="0" borderId="35" xfId="0" applyFont="1" applyBorder="1" applyAlignment="1"/>
    <xf numFmtId="0" fontId="33" fillId="0" borderId="54" xfId="0" applyFont="1" applyBorder="1" applyAlignment="1"/>
    <xf numFmtId="0" fontId="33" fillId="0" borderId="37" xfId="0" applyFont="1" applyBorder="1" applyAlignment="1"/>
    <xf numFmtId="0" fontId="33" fillId="0" borderId="39" xfId="0" applyFont="1" applyBorder="1" applyAlignment="1"/>
    <xf numFmtId="0" fontId="33" fillId="0" borderId="41" xfId="0" applyFont="1" applyBorder="1" applyAlignment="1"/>
    <xf numFmtId="0" fontId="33" fillId="0" borderId="42" xfId="0" applyFont="1" applyBorder="1" applyAlignment="1"/>
    <xf numFmtId="0" fontId="33" fillId="0" borderId="57" xfId="0" applyFont="1" applyBorder="1" applyAlignment="1"/>
    <xf numFmtId="0" fontId="33" fillId="0" borderId="58" xfId="0" applyFont="1" applyBorder="1" applyAlignment="1"/>
    <xf numFmtId="0" fontId="33" fillId="0" borderId="56" xfId="0" applyFont="1" applyBorder="1" applyAlignment="1"/>
    <xf numFmtId="0" fontId="33" fillId="0" borderId="25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0" xfId="0" applyFont="1" applyAlignment="1">
      <alignment horizontal="right"/>
    </xf>
    <xf numFmtId="0" fontId="35" fillId="0" borderId="24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3" fillId="0" borderId="17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24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33" fillId="0" borderId="59" xfId="0" applyFont="1" applyBorder="1" applyAlignment="1"/>
    <xf numFmtId="49" fontId="33" fillId="0" borderId="0" xfId="0" applyNumberFormat="1" applyFont="1" applyBorder="1" applyAlignment="1"/>
    <xf numFmtId="0" fontId="33" fillId="0" borderId="60" xfId="0" applyFont="1" applyBorder="1" applyAlignment="1"/>
    <xf numFmtId="0" fontId="33" fillId="0" borderId="55" xfId="0" applyFont="1" applyBorder="1"/>
    <xf numFmtId="0" fontId="33" fillId="0" borderId="40" xfId="0" applyFont="1" applyBorder="1"/>
    <xf numFmtId="0" fontId="33" fillId="0" borderId="42" xfId="0" applyFont="1" applyBorder="1"/>
    <xf numFmtId="0" fontId="33" fillId="0" borderId="39" xfId="0" applyFont="1" applyBorder="1"/>
    <xf numFmtId="0" fontId="33" fillId="0" borderId="61" xfId="0" applyFont="1" applyBorder="1"/>
    <xf numFmtId="0" fontId="33" fillId="0" borderId="38" xfId="0" applyFont="1" applyBorder="1"/>
    <xf numFmtId="0" fontId="33" fillId="0" borderId="0" xfId="0" applyFont="1" applyAlignment="1">
      <alignment vertical="center"/>
    </xf>
    <xf numFmtId="0" fontId="34" fillId="0" borderId="0" xfId="0" applyFont="1" applyAlignment="1"/>
    <xf numFmtId="0" fontId="36" fillId="0" borderId="0" xfId="0" applyFont="1" applyAlignment="1"/>
    <xf numFmtId="49" fontId="33" fillId="0" borderId="0" xfId="2" applyNumberFormat="1" applyFont="1"/>
    <xf numFmtId="0" fontId="41" fillId="0" borderId="24" xfId="0" applyFont="1" applyBorder="1" applyAlignment="1">
      <alignment horizontal="left" vertical="top" wrapText="1"/>
    </xf>
    <xf numFmtId="0" fontId="33" fillId="0" borderId="23" xfId="0" applyFont="1" applyBorder="1" applyAlignment="1"/>
    <xf numFmtId="0" fontId="33" fillId="0" borderId="17" xfId="0" applyFont="1" applyBorder="1" applyAlignment="1"/>
    <xf numFmtId="0" fontId="33" fillId="0" borderId="16" xfId="0" applyFont="1" applyBorder="1" applyAlignment="1"/>
    <xf numFmtId="0" fontId="39" fillId="0" borderId="24" xfId="0" applyFont="1" applyBorder="1" applyAlignment="1">
      <alignment vertical="top" wrapText="1"/>
    </xf>
    <xf numFmtId="0" fontId="35" fillId="0" borderId="24" xfId="0" applyFont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37" fillId="0" borderId="25" xfId="0" applyNumberFormat="1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33" fillId="0" borderId="24" xfId="0" applyFont="1" applyBorder="1" applyAlignment="1">
      <alignment horizontal="right" vertical="top" wrapText="1"/>
    </xf>
    <xf numFmtId="0" fontId="33" fillId="0" borderId="26" xfId="0" applyFont="1" applyBorder="1" applyAlignment="1">
      <alignment horizontal="right" vertical="top" wrapText="1"/>
    </xf>
    <xf numFmtId="0" fontId="33" fillId="0" borderId="63" xfId="0" applyFont="1" applyBorder="1" applyAlignment="1"/>
    <xf numFmtId="49" fontId="33" fillId="0" borderId="46" xfId="0" applyNumberFormat="1" applyFont="1" applyBorder="1" applyAlignment="1"/>
    <xf numFmtId="0" fontId="33" fillId="0" borderId="26" xfId="0" applyFont="1" applyBorder="1" applyAlignment="1"/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49" fontId="33" fillId="0" borderId="64" xfId="0" applyNumberFormat="1" applyFont="1" applyBorder="1" applyAlignment="1"/>
    <xf numFmtId="165" fontId="37" fillId="0" borderId="16" xfId="0" applyNumberFormat="1" applyFont="1" applyBorder="1" applyAlignment="1">
      <alignment horizontal="center" wrapText="1"/>
    </xf>
    <xf numFmtId="0" fontId="33" fillId="0" borderId="17" xfId="0" applyFont="1" applyBorder="1" applyAlignment="1"/>
    <xf numFmtId="0" fontId="33" fillId="0" borderId="0" xfId="0" applyFont="1" applyBorder="1" applyAlignment="1">
      <alignment horizontal="center"/>
    </xf>
    <xf numFmtId="171" fontId="37" fillId="0" borderId="3" xfId="0" applyNumberFormat="1" applyFont="1" applyBorder="1" applyAlignment="1">
      <alignment wrapText="1"/>
    </xf>
    <xf numFmtId="0" fontId="33" fillId="0" borderId="17" xfId="0" applyFont="1" applyBorder="1" applyAlignment="1"/>
    <xf numFmtId="0" fontId="37" fillId="0" borderId="16" xfId="0" applyNumberFormat="1" applyFont="1" applyBorder="1" applyAlignment="1">
      <alignment horizontal="center" wrapText="1"/>
    </xf>
    <xf numFmtId="0" fontId="35" fillId="0" borderId="26" xfId="0" applyFont="1" applyBorder="1" applyAlignment="1">
      <alignment horizontal="center" vertical="center" textRotation="90" wrapText="1"/>
    </xf>
    <xf numFmtId="0" fontId="33" fillId="0" borderId="0" xfId="0" applyFont="1" applyAlignment="1">
      <alignment horizontal="right"/>
    </xf>
    <xf numFmtId="0" fontId="33" fillId="0" borderId="6" xfId="0" applyFont="1" applyBorder="1" applyAlignment="1"/>
    <xf numFmtId="0" fontId="33" fillId="0" borderId="66" xfId="0" applyFont="1" applyBorder="1" applyAlignment="1">
      <alignment horizontal="center"/>
    </xf>
    <xf numFmtId="49" fontId="33" fillId="0" borderId="67" xfId="0" applyNumberFormat="1" applyFont="1" applyBorder="1" applyAlignment="1">
      <alignment horizontal="center"/>
    </xf>
    <xf numFmtId="0" fontId="33" fillId="0" borderId="68" xfId="0" applyFont="1" applyBorder="1" applyAlignment="1">
      <alignment horizontal="center"/>
    </xf>
    <xf numFmtId="49" fontId="42" fillId="0" borderId="0" xfId="0" applyNumberFormat="1" applyFont="1" applyAlignment="1">
      <alignment vertical="top" wrapText="1"/>
    </xf>
    <xf numFmtId="0" fontId="39" fillId="0" borderId="24" xfId="0" applyFont="1" applyBorder="1" applyAlignment="1">
      <alignment vertical="top" wrapText="1"/>
    </xf>
    <xf numFmtId="0" fontId="41" fillId="0" borderId="24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3" fillId="0" borderId="17" xfId="0" applyFont="1" applyBorder="1" applyAlignment="1"/>
    <xf numFmtId="164" fontId="33" fillId="0" borderId="4" xfId="0" applyNumberFormat="1" applyFont="1" applyBorder="1" applyAlignment="1">
      <alignment horizontal="right" wrapText="1"/>
    </xf>
    <xf numFmtId="0" fontId="41" fillId="0" borderId="24" xfId="0" applyFont="1" applyBorder="1" applyAlignment="1">
      <alignment horizontal="left" vertical="top" wrapText="1"/>
    </xf>
    <xf numFmtId="0" fontId="33" fillId="0" borderId="17" xfId="0" applyFont="1" applyBorder="1" applyAlignment="1"/>
    <xf numFmtId="0" fontId="39" fillId="0" borderId="24" xfId="0" applyFont="1" applyBorder="1" applyAlignment="1">
      <alignment vertical="top" wrapText="1"/>
    </xf>
    <xf numFmtId="0" fontId="35" fillId="0" borderId="24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33" fillId="0" borderId="72" xfId="0" applyFont="1" applyBorder="1" applyAlignment="1"/>
    <xf numFmtId="0" fontId="35" fillId="0" borderId="72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0" fillId="0" borderId="6" xfId="0" applyBorder="1"/>
    <xf numFmtId="0" fontId="37" fillId="0" borderId="25" xfId="0" applyNumberFormat="1" applyFont="1" applyBorder="1" applyAlignment="1">
      <alignment wrapText="1"/>
    </xf>
    <xf numFmtId="0" fontId="37" fillId="0" borderId="26" xfId="0" applyNumberFormat="1" applyFont="1" applyBorder="1" applyAlignment="1">
      <alignment horizontal="right" wrapText="1"/>
    </xf>
    <xf numFmtId="0" fontId="33" fillId="0" borderId="16" xfId="0" applyNumberFormat="1" applyFont="1" applyBorder="1" applyAlignment="1">
      <alignment horizontal="right" wrapText="1"/>
    </xf>
    <xf numFmtId="165" fontId="33" fillId="0" borderId="16" xfId="0" applyNumberFormat="1" applyFont="1" applyBorder="1" applyAlignment="1">
      <alignment horizontal="right" wrapText="1"/>
    </xf>
    <xf numFmtId="0" fontId="33" fillId="0" borderId="73" xfId="0" applyFont="1" applyBorder="1" applyAlignment="1"/>
    <xf numFmtId="0" fontId="41" fillId="0" borderId="24" xfId="0" applyFont="1" applyBorder="1" applyAlignment="1">
      <alignment horizontal="left" vertical="top" wrapText="1"/>
    </xf>
    <xf numFmtId="0" fontId="39" fillId="0" borderId="24" xfId="0" applyFont="1" applyBorder="1" applyAlignment="1">
      <alignment vertical="top" wrapText="1"/>
    </xf>
    <xf numFmtId="164" fontId="33" fillId="0" borderId="26" xfId="0" applyNumberFormat="1" applyFont="1" applyBorder="1" applyAlignment="1">
      <alignment horizontal="right" wrapText="1"/>
    </xf>
    <xf numFmtId="0" fontId="33" fillId="0" borderId="24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right" vertical="top" wrapText="1"/>
    </xf>
    <xf numFmtId="0" fontId="33" fillId="0" borderId="23" xfId="0" applyFont="1" applyBorder="1" applyAlignment="1">
      <alignment horizontal="right" vertical="top" wrapText="1"/>
    </xf>
    <xf numFmtId="0" fontId="33" fillId="0" borderId="3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38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43" xfId="0" applyFont="1" applyBorder="1" applyAlignment="1">
      <alignment horizontal="center" vertical="top" wrapText="1"/>
    </xf>
    <xf numFmtId="0" fontId="33" fillId="0" borderId="44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3" fillId="0" borderId="16" xfId="0" applyFont="1" applyBorder="1" applyAlignment="1">
      <alignment horizontal="center" vertical="top" wrapText="1"/>
    </xf>
    <xf numFmtId="0" fontId="33" fillId="0" borderId="4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9" fillId="0" borderId="0" xfId="0" applyFont="1" applyAlignment="1">
      <alignment horizontal="left"/>
    </xf>
    <xf numFmtId="49" fontId="33" fillId="0" borderId="31" xfId="0" applyNumberFormat="1" applyFont="1" applyBorder="1" applyAlignment="1">
      <alignment horizontal="center"/>
    </xf>
    <xf numFmtId="49" fontId="33" fillId="0" borderId="32" xfId="0" applyNumberFormat="1" applyFont="1" applyBorder="1" applyAlignment="1">
      <alignment horizontal="center"/>
    </xf>
    <xf numFmtId="49" fontId="33" fillId="0" borderId="33" xfId="0" applyNumberFormat="1" applyFont="1" applyBorder="1" applyAlignment="1">
      <alignment horizontal="center"/>
    </xf>
    <xf numFmtId="49" fontId="42" fillId="0" borderId="0" xfId="0" applyNumberFormat="1" applyFont="1" applyAlignment="1">
      <alignment horizontal="center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textRotation="90" wrapText="1"/>
    </xf>
    <xf numFmtId="0" fontId="35" fillId="0" borderId="12" xfId="0" applyFont="1" applyBorder="1" applyAlignment="1">
      <alignment horizontal="center" vertical="center" textRotation="90" wrapText="1"/>
    </xf>
    <xf numFmtId="0" fontId="35" fillId="0" borderId="14" xfId="0" applyFont="1" applyBorder="1" applyAlignment="1">
      <alignment horizontal="center" vertical="center" textRotation="90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textRotation="90" wrapText="1"/>
    </xf>
    <xf numFmtId="0" fontId="33" fillId="0" borderId="26" xfId="0" applyFont="1" applyBorder="1" applyAlignment="1">
      <alignment horizontal="center" vertical="center" textRotation="90" wrapText="1"/>
    </xf>
    <xf numFmtId="0" fontId="40" fillId="0" borderId="24" xfId="0" applyFont="1" applyBorder="1" applyAlignment="1">
      <alignment vertical="top" wrapText="1"/>
    </xf>
    <xf numFmtId="0" fontId="40" fillId="0" borderId="25" xfId="0" applyFont="1" applyBorder="1" applyAlignment="1">
      <alignment vertical="top" wrapText="1"/>
    </xf>
    <xf numFmtId="0" fontId="40" fillId="0" borderId="26" xfId="0" applyFont="1" applyBorder="1" applyAlignment="1">
      <alignment vertical="top" wrapText="1"/>
    </xf>
    <xf numFmtId="0" fontId="37" fillId="0" borderId="3" xfId="0" applyNumberFormat="1" applyFont="1" applyBorder="1" applyAlignment="1">
      <alignment horizontal="center" wrapText="1"/>
    </xf>
    <xf numFmtId="0" fontId="37" fillId="0" borderId="4" xfId="0" applyNumberFormat="1" applyFont="1" applyBorder="1" applyAlignment="1">
      <alignment horizontal="center" wrapText="1"/>
    </xf>
    <xf numFmtId="0" fontId="35" fillId="0" borderId="24" xfId="0" applyFont="1" applyBorder="1" applyAlignment="1">
      <alignment horizontal="center" vertical="top" wrapText="1"/>
    </xf>
    <xf numFmtId="0" fontId="35" fillId="0" borderId="25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165" fontId="37" fillId="0" borderId="18" xfId="0" applyNumberFormat="1" applyFont="1" applyBorder="1" applyAlignment="1">
      <alignment horizontal="center" wrapText="1"/>
    </xf>
    <xf numFmtId="165" fontId="37" fillId="0" borderId="16" xfId="0" applyNumberFormat="1" applyFont="1" applyBorder="1" applyAlignment="1">
      <alignment horizontal="center" wrapText="1"/>
    </xf>
    <xf numFmtId="165" fontId="37" fillId="0" borderId="17" xfId="0" applyNumberFormat="1" applyFont="1" applyBorder="1" applyAlignment="1">
      <alignment horizontal="center" wrapText="1"/>
    </xf>
    <xf numFmtId="0" fontId="39" fillId="0" borderId="24" xfId="0" applyFont="1" applyBorder="1" applyAlignment="1">
      <alignment vertical="top" wrapText="1"/>
    </xf>
    <xf numFmtId="0" fontId="39" fillId="0" borderId="25" xfId="0" applyFont="1" applyBorder="1" applyAlignment="1">
      <alignment vertical="top" wrapText="1"/>
    </xf>
    <xf numFmtId="0" fontId="39" fillId="0" borderId="26" xfId="0" applyFont="1" applyBorder="1" applyAlignment="1">
      <alignment vertical="top" wrapText="1"/>
    </xf>
    <xf numFmtId="0" fontId="41" fillId="0" borderId="24" xfId="0" applyFont="1" applyBorder="1" applyAlignment="1">
      <alignment horizontal="left" vertical="top" wrapText="1"/>
    </xf>
    <xf numFmtId="0" fontId="41" fillId="0" borderId="25" xfId="0" applyFont="1" applyBorder="1" applyAlignment="1">
      <alignment horizontal="left" vertical="top" wrapText="1"/>
    </xf>
    <xf numFmtId="0" fontId="41" fillId="0" borderId="26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9" fillId="0" borderId="3" xfId="0" applyFont="1" applyBorder="1" applyAlignment="1">
      <alignment vertical="top" wrapText="1"/>
    </xf>
    <xf numFmtId="0" fontId="39" fillId="0" borderId="4" xfId="0" applyFont="1" applyBorder="1" applyAlignment="1">
      <alignment vertical="top" wrapText="1"/>
    </xf>
    <xf numFmtId="0" fontId="39" fillId="0" borderId="5" xfId="0" applyFont="1" applyBorder="1" applyAlignment="1">
      <alignment vertical="top" wrapText="1"/>
    </xf>
    <xf numFmtId="49" fontId="33" fillId="0" borderId="0" xfId="2" applyNumberFormat="1" applyFont="1"/>
    <xf numFmtId="49" fontId="33" fillId="0" borderId="0" xfId="2" applyNumberFormat="1" applyFont="1" applyBorder="1" applyAlignment="1">
      <alignment horizontal="center" vertical="top"/>
    </xf>
    <xf numFmtId="0" fontId="35" fillId="0" borderId="4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textRotation="90" wrapText="1"/>
    </xf>
    <xf numFmtId="0" fontId="33" fillId="0" borderId="4" xfId="0" applyFont="1" applyBorder="1" applyAlignment="1">
      <alignment horizontal="center" vertical="center" textRotation="90" wrapText="1"/>
    </xf>
    <xf numFmtId="165" fontId="37" fillId="0" borderId="3" xfId="0" applyNumberFormat="1" applyFont="1" applyBorder="1" applyAlignment="1">
      <alignment horizontal="center" wrapText="1"/>
    </xf>
    <xf numFmtId="165" fontId="37" fillId="0" borderId="5" xfId="0" applyNumberFormat="1" applyFont="1" applyBorder="1" applyAlignment="1">
      <alignment horizontal="center" wrapText="1"/>
    </xf>
    <xf numFmtId="49" fontId="33" fillId="0" borderId="0" xfId="2" applyNumberFormat="1" applyFont="1" applyBorder="1" applyAlignment="1">
      <alignment horizontal="left" vertical="top"/>
    </xf>
    <xf numFmtId="0" fontId="33" fillId="0" borderId="21" xfId="0" applyFont="1" applyBorder="1" applyAlignment="1"/>
    <xf numFmtId="0" fontId="33" fillId="0" borderId="22" xfId="0" applyFont="1" applyBorder="1" applyAlignment="1"/>
    <xf numFmtId="0" fontId="33" fillId="0" borderId="23" xfId="0" applyFont="1" applyBorder="1" applyAlignment="1"/>
    <xf numFmtId="0" fontId="33" fillId="0" borderId="18" xfId="0" applyFont="1" applyBorder="1" applyAlignment="1"/>
    <xf numFmtId="0" fontId="33" fillId="0" borderId="17" xfId="0" applyFont="1" applyBorder="1" applyAlignment="1"/>
    <xf numFmtId="0" fontId="33" fillId="0" borderId="16" xfId="0" applyFont="1" applyBorder="1" applyAlignment="1"/>
    <xf numFmtId="49" fontId="33" fillId="0" borderId="44" xfId="2" applyNumberFormat="1" applyFont="1" applyBorder="1" applyAlignment="1">
      <alignment horizontal="left" vertical="top"/>
    </xf>
    <xf numFmtId="0" fontId="33" fillId="0" borderId="59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top" wrapText="1"/>
    </xf>
    <xf numFmtId="0" fontId="33" fillId="0" borderId="7" xfId="0" applyFont="1" applyBorder="1" applyAlignment="1">
      <alignment horizontal="right" vertical="top" wrapText="1"/>
    </xf>
    <xf numFmtId="0" fontId="35" fillId="0" borderId="24" xfId="0" applyFont="1" applyBorder="1" applyAlignment="1">
      <alignment horizontal="center" vertical="center" textRotation="90" wrapText="1"/>
    </xf>
    <xf numFmtId="0" fontId="35" fillId="0" borderId="26" xfId="0" applyFont="1" applyBorder="1" applyAlignment="1">
      <alignment horizontal="center" vertical="center" textRotation="90" wrapText="1"/>
    </xf>
    <xf numFmtId="0" fontId="37" fillId="0" borderId="25" xfId="0" applyNumberFormat="1" applyFont="1" applyBorder="1" applyAlignment="1">
      <alignment horizontal="center" wrapText="1"/>
    </xf>
    <xf numFmtId="0" fontId="35" fillId="0" borderId="45" xfId="0" applyFont="1" applyBorder="1" applyAlignment="1">
      <alignment horizontal="center" vertical="center" wrapText="1"/>
    </xf>
    <xf numFmtId="0" fontId="37" fillId="0" borderId="18" xfId="0" applyNumberFormat="1" applyFont="1" applyBorder="1" applyAlignment="1">
      <alignment horizontal="center" wrapText="1"/>
    </xf>
    <xf numFmtId="0" fontId="37" fillId="0" borderId="16" xfId="0" applyNumberFormat="1" applyFont="1" applyBorder="1" applyAlignment="1">
      <alignment horizontal="center" wrapText="1"/>
    </xf>
    <xf numFmtId="165" fontId="37" fillId="0" borderId="24" xfId="0" applyNumberFormat="1" applyFont="1" applyBorder="1" applyAlignment="1">
      <alignment horizontal="center" wrapText="1"/>
    </xf>
    <xf numFmtId="165" fontId="37" fillId="0" borderId="26" xfId="0" applyNumberFormat="1" applyFont="1" applyBorder="1" applyAlignment="1">
      <alignment horizontal="center" wrapText="1"/>
    </xf>
    <xf numFmtId="165" fontId="37" fillId="0" borderId="25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33" fillId="0" borderId="45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right" vertical="top" wrapText="1"/>
    </xf>
    <xf numFmtId="0" fontId="33" fillId="0" borderId="25" xfId="0" applyFont="1" applyBorder="1" applyAlignment="1">
      <alignment horizontal="center" vertical="center" textRotation="90" wrapText="1"/>
    </xf>
    <xf numFmtId="0" fontId="35" fillId="0" borderId="49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5" xfId="0" applyFont="1" applyBorder="1" applyAlignment="1">
      <alignment horizontal="center" vertical="center" textRotation="90" wrapText="1"/>
    </xf>
    <xf numFmtId="0" fontId="35" fillId="0" borderId="54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5" fillId="0" borderId="6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top" wrapText="1"/>
    </xf>
    <xf numFmtId="0" fontId="39" fillId="0" borderId="25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 wrapText="1"/>
    </xf>
    <xf numFmtId="0" fontId="33" fillId="0" borderId="69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0" borderId="71" xfId="0" applyFont="1" applyBorder="1" applyAlignment="1">
      <alignment horizontal="center"/>
    </xf>
    <xf numFmtId="0" fontId="33" fillId="0" borderId="65" xfId="0" applyFont="1" applyBorder="1" applyAlignment="1">
      <alignment horizontal="center" vertical="center" wrapText="1"/>
    </xf>
    <xf numFmtId="0" fontId="0" fillId="0" borderId="25" xfId="0" applyBorder="1"/>
    <xf numFmtId="49" fontId="35" fillId="0" borderId="0" xfId="2" applyNumberFormat="1" applyFont="1"/>
    <xf numFmtId="49" fontId="35" fillId="0" borderId="17" xfId="2" applyNumberFormat="1" applyFont="1" applyBorder="1" applyAlignment="1">
      <alignment horizontal="left" vertical="top"/>
    </xf>
    <xf numFmtId="49" fontId="38" fillId="0" borderId="0" xfId="2" applyNumberFormat="1" applyFont="1" applyBorder="1" applyAlignment="1">
      <alignment horizontal="center" vertical="top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5" fillId="0" borderId="72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6" applyNumberFormat="1" applyBorder="1" applyAlignment="1">
      <alignment horizontal="center"/>
    </xf>
    <xf numFmtId="0" fontId="2" fillId="0" borderId="4" xfId="6" applyNumberFormat="1" applyBorder="1" applyAlignment="1">
      <alignment horizontal="center"/>
    </xf>
    <xf numFmtId="0" fontId="2" fillId="0" borderId="5" xfId="6" applyNumberFormat="1" applyBorder="1" applyAlignment="1">
      <alignment horizontal="center"/>
    </xf>
    <xf numFmtId="0" fontId="35" fillId="0" borderId="7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wrapText="1"/>
    </xf>
    <xf numFmtId="0" fontId="33" fillId="0" borderId="24" xfId="0" applyFont="1" applyBorder="1" applyAlignment="1">
      <alignment vertical="top" wrapText="1"/>
    </xf>
    <xf numFmtId="0" fontId="33" fillId="0" borderId="25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37" fillId="0" borderId="17" xfId="0" applyNumberFormat="1" applyFont="1" applyBorder="1" applyAlignment="1">
      <alignment horizontal="center" wrapText="1"/>
    </xf>
    <xf numFmtId="2" fontId="37" fillId="0" borderId="18" xfId="0" applyNumberFormat="1" applyFont="1" applyBorder="1" applyAlignment="1">
      <alignment horizontal="center" wrapText="1"/>
    </xf>
    <xf numFmtId="2" fontId="37" fillId="0" borderId="16" xfId="0" applyNumberFormat="1" applyFont="1" applyBorder="1" applyAlignment="1">
      <alignment horizontal="center" wrapText="1"/>
    </xf>
    <xf numFmtId="0" fontId="37" fillId="0" borderId="5" xfId="0" applyNumberFormat="1" applyFont="1" applyBorder="1" applyAlignment="1">
      <alignment horizontal="center" wrapText="1"/>
    </xf>
    <xf numFmtId="49" fontId="33" fillId="0" borderId="17" xfId="2" applyNumberFormat="1" applyFont="1" applyBorder="1" applyAlignment="1">
      <alignment horizontal="left" vertical="top"/>
    </xf>
  </cellXfs>
  <cellStyles count="7">
    <cellStyle name="TableStyleLight1" xfId="4"/>
    <cellStyle name="Вывод" xfId="5" builtinId="21"/>
    <cellStyle name="Денежный" xfId="2" builtinId="4"/>
    <cellStyle name="Обычный" xfId="0" builtinId="0"/>
    <cellStyle name="Обычный 2" xfId="6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62626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0"/>
  <sheetViews>
    <sheetView topLeftCell="A37" workbookViewId="0">
      <selection activeCell="B47" sqref="B47"/>
    </sheetView>
  </sheetViews>
  <sheetFormatPr defaultRowHeight="14.4"/>
  <cols>
    <col min="1" max="1" width="37.109375"/>
    <col min="2" max="2" width="6.5546875" bestFit="1" customWidth="1"/>
    <col min="3" max="3" width="7.44140625" bestFit="1" customWidth="1"/>
    <col min="4" max="4" width="4.88671875" bestFit="1" customWidth="1"/>
    <col min="5" max="5" width="6"/>
    <col min="6" max="7" width="6.44140625"/>
    <col min="8" max="8" width="6.33203125"/>
    <col min="9" max="9" width="5.6640625" bestFit="1" customWidth="1"/>
    <col min="10" max="10" width="5.33203125"/>
    <col min="11" max="11" width="6.88671875"/>
    <col min="12" max="12" width="5"/>
    <col min="13" max="14" width="6.44140625"/>
    <col min="15" max="15" width="5"/>
    <col min="16" max="16" width="5.33203125" customWidth="1"/>
    <col min="17" max="17" width="6.44140625"/>
    <col min="18" max="18" width="4.6640625"/>
    <col min="19" max="20" width="5.5546875"/>
    <col min="21" max="21" width="5.6640625" bestFit="1" customWidth="1"/>
    <col min="22" max="22" width="5.5546875"/>
    <col min="23" max="23" width="6"/>
    <col min="24" max="24" width="4.88671875" bestFit="1" customWidth="1"/>
    <col min="25" max="25" width="5.88671875"/>
    <col min="26" max="26" width="6"/>
    <col min="27" max="27" width="6.44140625"/>
    <col min="28" max="28" width="4.6640625"/>
    <col min="29" max="29" width="5.6640625" bestFit="1" customWidth="1"/>
    <col min="30" max="1025" width="8.5546875"/>
  </cols>
  <sheetData>
    <row r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</row>
    <row r="3" spans="1:29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29">
      <c r="A4" s="5" t="s">
        <v>277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29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29">
      <c r="A6" s="13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29">
      <c r="A7" s="1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29">
      <c r="A8" s="23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29">
      <c r="A9" s="23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29">
      <c r="A10" s="23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>
      <c r="A11" s="23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>
      <c r="A12" s="30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>
      <c r="A13" s="1" t="s">
        <v>34</v>
      </c>
      <c r="B13" t="s">
        <v>35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139.80000000000001">
      <c r="A14" s="28" t="s">
        <v>36</v>
      </c>
      <c r="B14" s="32"/>
      <c r="C14" s="33" t="s">
        <v>37</v>
      </c>
      <c r="D14" s="34" t="s">
        <v>38</v>
      </c>
      <c r="E14" s="33" t="s">
        <v>39</v>
      </c>
      <c r="F14" s="33" t="s">
        <v>182</v>
      </c>
      <c r="G14" s="33" t="s">
        <v>40</v>
      </c>
      <c r="H14" s="33" t="s">
        <v>41</v>
      </c>
      <c r="I14" s="33" t="s">
        <v>42</v>
      </c>
      <c r="J14" s="35" t="s">
        <v>231</v>
      </c>
      <c r="K14" s="33" t="s">
        <v>44</v>
      </c>
      <c r="L14" s="33" t="s">
        <v>45</v>
      </c>
      <c r="M14" s="35" t="s">
        <v>179</v>
      </c>
      <c r="N14" s="35" t="s">
        <v>178</v>
      </c>
      <c r="O14" s="35" t="s">
        <v>234</v>
      </c>
      <c r="P14" s="33" t="s">
        <v>49</v>
      </c>
      <c r="Q14" s="33" t="s">
        <v>50</v>
      </c>
      <c r="R14" s="33" t="s">
        <v>51</v>
      </c>
      <c r="S14" s="33" t="s">
        <v>52</v>
      </c>
      <c r="T14" s="35" t="s">
        <v>236</v>
      </c>
      <c r="U14" s="33" t="s">
        <v>237</v>
      </c>
      <c r="V14" s="35" t="s">
        <v>187</v>
      </c>
      <c r="W14" s="35" t="s">
        <v>238</v>
      </c>
      <c r="X14" s="33" t="s">
        <v>110</v>
      </c>
      <c r="Y14" s="33" t="s">
        <v>55</v>
      </c>
      <c r="Z14" s="35" t="s">
        <v>203</v>
      </c>
      <c r="AA14" s="33" t="s">
        <v>57</v>
      </c>
      <c r="AB14" s="35" t="s">
        <v>180</v>
      </c>
      <c r="AC14" s="35" t="s">
        <v>58</v>
      </c>
    </row>
    <row r="15" spans="1:29">
      <c r="A15" s="36" t="s">
        <v>59</v>
      </c>
      <c r="B15" s="2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  <c r="AC15" s="37"/>
    </row>
    <row r="16" spans="1:29">
      <c r="A16" s="38" t="s">
        <v>60</v>
      </c>
      <c r="B16" s="28" t="s">
        <v>61</v>
      </c>
      <c r="C16" s="36" t="s">
        <v>67</v>
      </c>
      <c r="D16" s="36"/>
      <c r="E16" s="36">
        <v>10</v>
      </c>
      <c r="F16" s="36">
        <v>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>
        <v>39</v>
      </c>
      <c r="R16" s="36">
        <v>0.5</v>
      </c>
      <c r="S16" s="36"/>
      <c r="T16" s="36"/>
      <c r="U16" s="36"/>
      <c r="V16" s="36"/>
      <c r="W16" s="36"/>
      <c r="X16" s="36"/>
      <c r="Y16" s="36">
        <v>15.15</v>
      </c>
      <c r="Z16" s="36"/>
      <c r="AA16" s="36"/>
      <c r="AB16" s="37"/>
      <c r="AC16" s="37">
        <v>83</v>
      </c>
    </row>
    <row r="17" spans="1:30" ht="12.75" customHeight="1">
      <c r="A17" s="39"/>
      <c r="B17" s="28"/>
      <c r="C17" s="36"/>
      <c r="D17" s="36"/>
      <c r="E17" s="36">
        <f>E16*B46</f>
        <v>40</v>
      </c>
      <c r="F17" s="36">
        <f>F16*B46</f>
        <v>20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>
        <f>R16*B46</f>
        <v>2</v>
      </c>
      <c r="S17" s="36"/>
      <c r="T17" s="36"/>
      <c r="U17" s="36"/>
      <c r="V17" s="36"/>
      <c r="W17" s="36"/>
      <c r="X17" s="36"/>
      <c r="Y17" s="36"/>
      <c r="Z17" s="36"/>
      <c r="AA17" s="36"/>
      <c r="AB17" s="37"/>
      <c r="AC17" s="37">
        <f>AC16*B46</f>
        <v>332</v>
      </c>
    </row>
    <row r="18" spans="1:30">
      <c r="A18" s="67" t="s">
        <v>189</v>
      </c>
      <c r="B18" s="28" t="s">
        <v>61</v>
      </c>
      <c r="C18" s="136" t="s">
        <v>201</v>
      </c>
      <c r="D18" s="36">
        <v>30</v>
      </c>
      <c r="E18" s="36"/>
      <c r="F18" s="36">
        <v>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>
        <v>0.75</v>
      </c>
      <c r="W18" s="36"/>
      <c r="X18" s="36"/>
      <c r="Y18" s="36"/>
      <c r="Z18" s="36"/>
      <c r="AA18" s="36"/>
      <c r="AB18" s="37"/>
      <c r="AC18" s="37"/>
    </row>
    <row r="19" spans="1:30" ht="13.5" customHeight="1">
      <c r="A19" s="39"/>
      <c r="B19" s="28"/>
      <c r="C19" s="36"/>
      <c r="D19" s="36">
        <f>D18*B46</f>
        <v>120</v>
      </c>
      <c r="E19" s="36"/>
      <c r="F19" s="36">
        <f>F18*B46</f>
        <v>20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  <c r="AC19" s="40"/>
      <c r="AD19" s="41"/>
    </row>
    <row r="20" spans="1:30">
      <c r="A20" s="38" t="s">
        <v>62</v>
      </c>
      <c r="B20" s="28" t="s">
        <v>61</v>
      </c>
      <c r="C20" s="36" t="s">
        <v>105</v>
      </c>
      <c r="D20" s="36"/>
      <c r="E20" s="36">
        <v>8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7"/>
      <c r="AC20" s="37">
        <v>153</v>
      </c>
    </row>
    <row r="21" spans="1:30">
      <c r="A21" s="38"/>
      <c r="B21" s="28"/>
      <c r="C21" s="36"/>
      <c r="D21" s="36"/>
      <c r="E21" s="36">
        <f>E20*B46</f>
        <v>32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2"/>
      <c r="AC21" s="42">
        <f>AC20*B46</f>
        <v>612</v>
      </c>
    </row>
    <row r="22" spans="1:30">
      <c r="A22" s="32" t="s">
        <v>63</v>
      </c>
      <c r="B22" s="2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7"/>
      <c r="AC22" s="37"/>
    </row>
    <row r="23" spans="1:30">
      <c r="A23" s="32" t="s">
        <v>64</v>
      </c>
      <c r="B23" s="28" t="s">
        <v>61</v>
      </c>
      <c r="C23" s="36">
        <v>150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2">
        <v>150</v>
      </c>
      <c r="AC23" s="42"/>
    </row>
    <row r="24" spans="1:30" ht="15.6" customHeight="1">
      <c r="A24" s="32"/>
      <c r="B24" s="28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3"/>
      <c r="AC24" s="43"/>
    </row>
    <row r="25" spans="1:30" ht="13.5" customHeight="1">
      <c r="A25" s="39" t="s">
        <v>65</v>
      </c>
      <c r="B25" s="28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3"/>
      <c r="AC25" s="43"/>
    </row>
    <row r="26" spans="1:30" ht="14.1" customHeight="1">
      <c r="A26" s="38" t="s">
        <v>185</v>
      </c>
      <c r="B26" s="28" t="s">
        <v>61</v>
      </c>
      <c r="C26" s="36">
        <v>50</v>
      </c>
      <c r="D26" s="36"/>
      <c r="E26" s="36">
        <v>0.65</v>
      </c>
      <c r="F26" s="36"/>
      <c r="G26" s="36"/>
      <c r="H26" s="36"/>
      <c r="I26" s="36"/>
      <c r="J26" s="36"/>
      <c r="K26" s="36">
        <v>10.5</v>
      </c>
      <c r="L26" s="36"/>
      <c r="M26" s="36">
        <v>5</v>
      </c>
      <c r="N26" s="36"/>
      <c r="O26" s="36">
        <v>4</v>
      </c>
      <c r="P26" s="36"/>
      <c r="Q26" s="36"/>
      <c r="R26" s="36">
        <v>1</v>
      </c>
      <c r="S26" s="36">
        <v>1.5</v>
      </c>
      <c r="T26" s="36"/>
      <c r="U26" s="36"/>
      <c r="V26" s="36"/>
      <c r="W26" s="36"/>
      <c r="X26" s="36">
        <v>48</v>
      </c>
      <c r="Y26" s="36"/>
      <c r="Z26" s="36"/>
      <c r="AA26" s="36"/>
      <c r="AB26" s="43"/>
      <c r="AC26" s="43"/>
    </row>
    <row r="27" spans="1:30" ht="14.25" customHeight="1">
      <c r="A27" s="39"/>
      <c r="B27" s="28"/>
      <c r="C27" s="36"/>
      <c r="D27" s="36"/>
      <c r="E27" s="36">
        <f>E26*B46</f>
        <v>2.6</v>
      </c>
      <c r="F27" s="36"/>
      <c r="G27" s="36"/>
      <c r="H27" s="36"/>
      <c r="I27" s="36"/>
      <c r="J27" s="36"/>
      <c r="K27" s="36">
        <f>K26*B46</f>
        <v>42</v>
      </c>
      <c r="L27" s="36"/>
      <c r="M27" s="36">
        <f>M26*B46</f>
        <v>20</v>
      </c>
      <c r="N27" s="36"/>
      <c r="O27" s="36">
        <f>O26*B46</f>
        <v>16</v>
      </c>
      <c r="P27" s="36"/>
      <c r="Q27" s="36"/>
      <c r="R27">
        <f>R26*B46</f>
        <v>4</v>
      </c>
      <c r="S27" s="36">
        <f>S26*B46</f>
        <v>6</v>
      </c>
      <c r="T27" s="36"/>
      <c r="U27" s="36"/>
      <c r="V27" s="36"/>
      <c r="W27" s="36"/>
      <c r="X27" s="36"/>
      <c r="Y27" s="36"/>
      <c r="Z27" s="36"/>
      <c r="AA27" s="36"/>
      <c r="AB27" s="43"/>
      <c r="AC27" s="43"/>
    </row>
    <row r="28" spans="1:30">
      <c r="A28" s="38" t="s">
        <v>66</v>
      </c>
      <c r="B28" s="28" t="s">
        <v>61</v>
      </c>
      <c r="C28" s="36" t="s">
        <v>67</v>
      </c>
      <c r="D28" s="36"/>
      <c r="E28" s="36"/>
      <c r="F28" s="36">
        <v>2.1</v>
      </c>
      <c r="G28" s="36"/>
      <c r="H28" s="36"/>
      <c r="I28" s="36">
        <v>30.06</v>
      </c>
      <c r="J28" s="36">
        <v>37.5</v>
      </c>
      <c r="K28" s="36">
        <v>7.2</v>
      </c>
      <c r="L28" s="36">
        <v>7.5</v>
      </c>
      <c r="M28" s="36">
        <v>1.5</v>
      </c>
      <c r="N28" s="36">
        <v>5</v>
      </c>
      <c r="O28" s="36">
        <v>2</v>
      </c>
      <c r="P28" s="36"/>
      <c r="Q28" s="36"/>
      <c r="R28" s="36">
        <v>1</v>
      </c>
      <c r="S28" s="36">
        <v>1.5</v>
      </c>
      <c r="T28" s="36"/>
      <c r="U28" s="36"/>
      <c r="V28" s="36"/>
      <c r="W28" s="36"/>
      <c r="X28" s="36"/>
      <c r="Y28" s="36"/>
      <c r="Z28" s="36"/>
      <c r="AA28" s="36"/>
      <c r="AB28" s="43"/>
      <c r="AC28" s="43">
        <v>120</v>
      </c>
    </row>
    <row r="29" spans="1:30" ht="11.25" customHeight="1">
      <c r="A29" s="39"/>
      <c r="B29" s="28"/>
      <c r="C29" s="36"/>
      <c r="D29" s="36"/>
      <c r="E29" s="36"/>
      <c r="F29" s="36">
        <f>F28*B46</f>
        <v>8.4</v>
      </c>
      <c r="G29" s="36"/>
      <c r="H29" s="36"/>
      <c r="I29" s="36">
        <f>I28*B46</f>
        <v>120.24</v>
      </c>
      <c r="J29" s="36"/>
      <c r="K29" s="36">
        <f>K28*B46</f>
        <v>28.8</v>
      </c>
      <c r="L29" s="36">
        <f>L28*B46</f>
        <v>30</v>
      </c>
      <c r="M29" s="36">
        <f>M28*B46</f>
        <v>6</v>
      </c>
      <c r="N29" s="36">
        <f>N28*B46</f>
        <v>20</v>
      </c>
      <c r="O29" s="36">
        <f>O28*B46</f>
        <v>8</v>
      </c>
      <c r="P29" s="36"/>
      <c r="Q29" s="36"/>
      <c r="R29">
        <f>R28*B46</f>
        <v>4</v>
      </c>
      <c r="S29" s="36">
        <f>S28*B46</f>
        <v>6</v>
      </c>
      <c r="T29" s="36"/>
      <c r="U29" s="36"/>
      <c r="V29" s="36"/>
      <c r="W29" s="36"/>
      <c r="X29" s="36"/>
      <c r="Y29" s="36"/>
      <c r="Z29" s="36"/>
      <c r="AA29" s="36"/>
      <c r="AB29" s="43"/>
      <c r="AC29" s="43">
        <f>AC28*B46</f>
        <v>480</v>
      </c>
    </row>
    <row r="30" spans="1:30" ht="14.85" customHeight="1">
      <c r="A30" s="39" t="s">
        <v>68</v>
      </c>
      <c r="B30" s="28" t="s">
        <v>61</v>
      </c>
      <c r="C30" s="36" t="s">
        <v>69</v>
      </c>
      <c r="D30" s="36"/>
      <c r="E30" s="36"/>
      <c r="F30" s="36"/>
      <c r="G30" s="36"/>
      <c r="H30" s="36">
        <v>106.4</v>
      </c>
      <c r="I30" s="36"/>
      <c r="J30" s="36"/>
      <c r="K30" s="36">
        <v>12</v>
      </c>
      <c r="L30" s="36"/>
      <c r="M30" s="36"/>
      <c r="N30" s="36"/>
      <c r="O30" s="36">
        <v>6.4</v>
      </c>
      <c r="P30" s="36">
        <v>0.06</v>
      </c>
      <c r="Q30" s="36"/>
      <c r="R30" s="36">
        <v>2.4</v>
      </c>
      <c r="S30" s="36"/>
      <c r="T30" s="36"/>
      <c r="U30" s="36"/>
      <c r="V30" s="36"/>
      <c r="W30" s="36"/>
      <c r="X30" s="36"/>
      <c r="Y30" s="36"/>
      <c r="Z30" s="36"/>
      <c r="AA30" s="36">
        <v>7.2</v>
      </c>
      <c r="AB30" s="43"/>
      <c r="AC30" s="43"/>
    </row>
    <row r="31" spans="1:30" ht="12.75" customHeight="1">
      <c r="A31" s="39"/>
      <c r="B31" s="28"/>
      <c r="C31" s="36"/>
      <c r="D31" s="36"/>
      <c r="E31" s="36"/>
      <c r="F31" s="36"/>
      <c r="G31" s="36"/>
      <c r="H31" s="36"/>
      <c r="I31" s="36"/>
      <c r="J31" s="36"/>
      <c r="K31" s="36">
        <f>K30*B46</f>
        <v>48</v>
      </c>
      <c r="L31" s="36"/>
      <c r="M31" s="36"/>
      <c r="N31" s="36"/>
      <c r="O31" s="36">
        <f>O30*B46</f>
        <v>25.6</v>
      </c>
      <c r="P31" s="36"/>
      <c r="Q31" s="36"/>
      <c r="R31" s="36">
        <f>R30*B46</f>
        <v>9.6</v>
      </c>
      <c r="S31" s="36"/>
      <c r="T31" s="36"/>
      <c r="U31" s="36"/>
      <c r="V31" s="36"/>
      <c r="W31" s="36"/>
      <c r="X31" s="36"/>
      <c r="Y31" s="36"/>
      <c r="Z31" s="36"/>
      <c r="AA31" s="36"/>
      <c r="AB31" s="43"/>
      <c r="AC31" s="43"/>
    </row>
    <row r="32" spans="1:30" ht="15.6" customHeight="1">
      <c r="A32" s="43" t="s">
        <v>70</v>
      </c>
      <c r="B32" s="28" t="s">
        <v>61</v>
      </c>
      <c r="C32" s="36">
        <v>30</v>
      </c>
      <c r="D32" s="36"/>
      <c r="E32" s="36">
        <v>0.3</v>
      </c>
      <c r="F32" s="36">
        <v>1.8</v>
      </c>
      <c r="G32" s="36"/>
      <c r="H32" s="36"/>
      <c r="I32" s="36"/>
      <c r="J32" s="36"/>
      <c r="K32" s="36">
        <v>0.72</v>
      </c>
      <c r="L32" s="36">
        <v>2.25</v>
      </c>
      <c r="M32" s="36">
        <v>3</v>
      </c>
      <c r="N32" s="36"/>
      <c r="O32" s="36"/>
      <c r="P32" s="36"/>
      <c r="Q32" s="36"/>
      <c r="R32" s="36">
        <v>0.6</v>
      </c>
      <c r="S32" s="36">
        <v>1.35</v>
      </c>
      <c r="T32" s="36"/>
      <c r="U32" s="36"/>
      <c r="V32" s="36"/>
      <c r="W32" s="36"/>
      <c r="X32" s="36"/>
      <c r="Y32" s="36"/>
      <c r="Z32" s="36"/>
      <c r="AA32" s="36"/>
      <c r="AB32" s="43"/>
      <c r="AC32" s="43"/>
    </row>
    <row r="33" spans="1:31" ht="11.25" customHeight="1">
      <c r="A33" s="39"/>
      <c r="B33" s="28"/>
      <c r="C33" s="36"/>
      <c r="D33" s="36"/>
      <c r="E33" s="36">
        <f>E32*B46</f>
        <v>1.2</v>
      </c>
      <c r="F33" s="36">
        <f>F32*B46</f>
        <v>7.2</v>
      </c>
      <c r="G33" s="36"/>
      <c r="H33" s="36"/>
      <c r="I33" s="36"/>
      <c r="J33" s="36"/>
      <c r="K33" s="36">
        <f>K32*B46</f>
        <v>2.88</v>
      </c>
      <c r="L33" s="36">
        <f>L32*B46</f>
        <v>9</v>
      </c>
      <c r="M33" s="36">
        <f>M32*B46</f>
        <v>12</v>
      </c>
      <c r="N33" s="36"/>
      <c r="O33" s="36"/>
      <c r="P33" s="36"/>
      <c r="Q33" s="36"/>
      <c r="R33" s="36">
        <f>R32*B46</f>
        <v>2.4</v>
      </c>
      <c r="S33" s="36">
        <f>S32*B46</f>
        <v>5.4</v>
      </c>
      <c r="T33" s="36"/>
      <c r="U33" s="36"/>
      <c r="V33" s="36"/>
      <c r="W33" s="36"/>
      <c r="X33" s="36"/>
      <c r="Y33" s="36"/>
      <c r="Z33" s="36"/>
      <c r="AA33" s="36"/>
      <c r="AB33" s="43"/>
      <c r="AC33" s="43"/>
    </row>
    <row r="34" spans="1:31">
      <c r="A34" s="38" t="s">
        <v>186</v>
      </c>
      <c r="B34" s="28" t="s">
        <v>61</v>
      </c>
      <c r="C34" s="36" t="s">
        <v>202</v>
      </c>
      <c r="D34" s="36"/>
      <c r="E34" s="36"/>
      <c r="F34" s="36">
        <v>4.2</v>
      </c>
      <c r="G34" s="36"/>
      <c r="H34" s="36"/>
      <c r="I34" s="53">
        <v>163.59</v>
      </c>
      <c r="J34" s="36"/>
      <c r="K34" s="36"/>
      <c r="L34" s="36"/>
      <c r="M34" s="36"/>
      <c r="N34" s="36"/>
      <c r="O34" s="36"/>
      <c r="P34" s="36"/>
      <c r="Q34" s="36"/>
      <c r="R34" s="36">
        <v>1.26</v>
      </c>
      <c r="S34" s="36"/>
      <c r="T34" s="36"/>
      <c r="U34" s="36"/>
      <c r="V34" s="36"/>
      <c r="W34" s="36"/>
      <c r="X34" s="36"/>
      <c r="Y34" s="36"/>
      <c r="Z34" s="36"/>
      <c r="AA34" s="36"/>
      <c r="AB34" s="43"/>
      <c r="AC34" s="43"/>
      <c r="AD34" s="46"/>
      <c r="AE34" s="46"/>
    </row>
    <row r="35" spans="1:31">
      <c r="A35" s="39"/>
      <c r="B35" s="28"/>
      <c r="C35" s="36"/>
      <c r="D35" s="36"/>
      <c r="E35" s="36"/>
      <c r="F35" s="36">
        <f>F34*B46</f>
        <v>16.8</v>
      </c>
      <c r="G35" s="36"/>
      <c r="H35" s="36"/>
      <c r="I35" s="36">
        <f>I34*B46</f>
        <v>654.36</v>
      </c>
      <c r="J35" s="36"/>
      <c r="K35" s="36"/>
      <c r="L35" s="36"/>
      <c r="M35" s="36"/>
      <c r="N35" s="36"/>
      <c r="O35" s="36"/>
      <c r="P35" s="36"/>
      <c r="Q35" s="36"/>
      <c r="R35" s="36">
        <f>R34*B46</f>
        <v>5.04</v>
      </c>
      <c r="S35" s="36"/>
      <c r="T35" s="36"/>
      <c r="U35" s="36"/>
      <c r="V35" s="36"/>
      <c r="W35" s="36"/>
      <c r="X35" s="36"/>
      <c r="Y35" s="36"/>
      <c r="Z35" s="36"/>
      <c r="AA35" s="36"/>
      <c r="AB35" s="43"/>
      <c r="AC35" s="43"/>
    </row>
    <row r="36" spans="1:31">
      <c r="A36" s="39" t="s">
        <v>71</v>
      </c>
      <c r="B36" s="28" t="s">
        <v>72</v>
      </c>
      <c r="C36" s="36">
        <v>60</v>
      </c>
      <c r="D36" s="36">
        <v>60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43"/>
      <c r="AC36" s="43"/>
    </row>
    <row r="37" spans="1:31" ht="16.350000000000001" customHeight="1">
      <c r="A37" s="44"/>
      <c r="B37" s="45"/>
      <c r="C37" s="14"/>
      <c r="D37" s="14">
        <f>D36*B46</f>
        <v>240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36"/>
      <c r="Y37" s="36"/>
      <c r="Z37" s="36"/>
      <c r="AA37" s="36"/>
      <c r="AB37" s="43"/>
      <c r="AC37" s="43"/>
    </row>
    <row r="38" spans="1:31">
      <c r="A38" s="43" t="s">
        <v>227</v>
      </c>
      <c r="B38" s="28" t="s">
        <v>61</v>
      </c>
      <c r="C38" s="36">
        <v>150</v>
      </c>
      <c r="D38" s="36"/>
      <c r="E38" s="36">
        <v>7.5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>
        <v>18</v>
      </c>
      <c r="U38" s="36"/>
      <c r="V38" s="36"/>
      <c r="W38" s="36"/>
      <c r="X38" s="36"/>
      <c r="Y38" s="36"/>
      <c r="Z38" s="36">
        <v>0.2</v>
      </c>
      <c r="AA38" s="36"/>
      <c r="AB38" s="43"/>
      <c r="AC38" s="43">
        <v>142.5</v>
      </c>
    </row>
    <row r="39" spans="1:31" ht="17.100000000000001" customHeight="1">
      <c r="A39" s="47"/>
      <c r="B39" s="29"/>
      <c r="C39" s="26"/>
      <c r="D39" s="26"/>
      <c r="E39" s="26">
        <f>E38*B46</f>
        <v>30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43"/>
      <c r="AC39" s="43">
        <f>AC38*B46</f>
        <v>570</v>
      </c>
    </row>
    <row r="40" spans="1:31">
      <c r="A40" s="39" t="s">
        <v>73</v>
      </c>
      <c r="B40" s="28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43"/>
      <c r="AC40" s="43"/>
    </row>
    <row r="41" spans="1:31">
      <c r="A41" s="67" t="s">
        <v>99</v>
      </c>
      <c r="B41" s="28" t="s">
        <v>61</v>
      </c>
      <c r="C41" s="36">
        <v>60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>
        <v>60</v>
      </c>
      <c r="V41" s="36"/>
      <c r="W41" s="36"/>
      <c r="X41" s="36"/>
      <c r="Y41" s="36"/>
      <c r="Z41" s="36"/>
      <c r="AA41" s="36"/>
      <c r="AB41" s="43"/>
      <c r="AC41" s="43"/>
    </row>
    <row r="42" spans="1:31">
      <c r="A42" s="39"/>
      <c r="B42" s="28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43"/>
      <c r="AC42" s="43"/>
    </row>
    <row r="43" spans="1:31">
      <c r="A43" s="38" t="s">
        <v>75</v>
      </c>
      <c r="B43" s="28" t="s">
        <v>61</v>
      </c>
      <c r="C43" s="36">
        <v>150</v>
      </c>
      <c r="D43" s="36"/>
      <c r="E43" s="36">
        <v>15</v>
      </c>
      <c r="F43" s="36"/>
      <c r="G43" s="36">
        <v>37.5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>
        <v>2.25</v>
      </c>
      <c r="X43" s="36"/>
      <c r="Y43" s="36"/>
      <c r="Z43" s="36"/>
      <c r="AA43" s="36"/>
      <c r="AB43" s="37"/>
      <c r="AC43" s="37">
        <v>130</v>
      </c>
    </row>
    <row r="44" spans="1:31">
      <c r="A44" s="39"/>
      <c r="B44" s="28"/>
      <c r="C44" s="36"/>
      <c r="D44" s="36"/>
      <c r="E44" s="36">
        <f>E43*B46</f>
        <v>60</v>
      </c>
      <c r="F44" s="36"/>
      <c r="G44" s="36">
        <f>G43*B46</f>
        <v>150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7"/>
      <c r="AB44" s="43"/>
      <c r="AC44" s="43">
        <f>AC43*B46</f>
        <v>520</v>
      </c>
    </row>
    <row r="45" spans="1:31">
      <c r="A45" s="36" t="s">
        <v>76</v>
      </c>
      <c r="B45" s="28"/>
      <c r="C45" s="36"/>
      <c r="D45" s="36">
        <f>D36+D18</f>
        <v>90</v>
      </c>
      <c r="E45" s="36">
        <f>E43+E41+E38+E32+E26+E20+E18+E16</f>
        <v>41.45</v>
      </c>
      <c r="F45" s="36">
        <f>F34+F32+F28+F18+F16</f>
        <v>18.100000000000001</v>
      </c>
      <c r="G45" s="36">
        <f>G43+G41+G34+G30</f>
        <v>37.5</v>
      </c>
      <c r="H45" s="36">
        <f>SUM(H19:H44)</f>
        <v>106.4</v>
      </c>
      <c r="I45" s="36">
        <f>I34+I28</f>
        <v>193.65</v>
      </c>
      <c r="J45" s="36">
        <f>SUM(J19:J44)</f>
        <v>37.5</v>
      </c>
      <c r="K45" s="36">
        <f>K32+K30+K28+K26</f>
        <v>30.42</v>
      </c>
      <c r="L45" s="36">
        <f>L32+L28</f>
        <v>9.75</v>
      </c>
      <c r="M45" s="21">
        <f>M32+M28+M26</f>
        <v>9.5</v>
      </c>
      <c r="N45" s="36">
        <f>N28</f>
        <v>5</v>
      </c>
      <c r="O45" s="36">
        <f>O41+O30+O28+O26</f>
        <v>12.4</v>
      </c>
      <c r="P45" s="36">
        <f>SUM(P19:P44)</f>
        <v>0.06</v>
      </c>
      <c r="Q45" s="134">
        <v>39</v>
      </c>
      <c r="R45" s="36">
        <f>R34+R32+R30+R28+R26+R16</f>
        <v>6.76</v>
      </c>
      <c r="S45" s="36">
        <f>S41+S32+S28+S26</f>
        <v>4.3499999999999996</v>
      </c>
      <c r="T45" s="36">
        <f>SUM(T19:T44)</f>
        <v>18</v>
      </c>
      <c r="U45" s="36">
        <f>SUM(U19:U44)</f>
        <v>60</v>
      </c>
      <c r="V45" s="36">
        <f>SUM(V16:V44)</f>
        <v>0.75</v>
      </c>
      <c r="W45" s="36">
        <f>SUM(W17:W44)</f>
        <v>2.25</v>
      </c>
      <c r="X45" s="36">
        <f>SUM(X17:X44)</f>
        <v>48</v>
      </c>
      <c r="Y45" s="36">
        <f>SUM(Y16:Y44)</f>
        <v>15.15</v>
      </c>
      <c r="Z45" s="36">
        <f>SUM(Z19:Z44)</f>
        <v>0.2</v>
      </c>
      <c r="AA45" s="36">
        <f>SUM(AA19:AA44)</f>
        <v>7.2</v>
      </c>
      <c r="AB45" s="42">
        <v>150</v>
      </c>
      <c r="AC45" s="48">
        <f>AC44+AC42+AC39+AC35+AC29+AC23+AC21</f>
        <v>2182</v>
      </c>
    </row>
    <row r="46" spans="1:31">
      <c r="A46" s="36" t="s">
        <v>77</v>
      </c>
      <c r="B46" s="28">
        <v>4</v>
      </c>
      <c r="C46" s="36"/>
      <c r="D46" s="49">
        <v>0.5</v>
      </c>
      <c r="E46" s="49">
        <v>0.1</v>
      </c>
      <c r="F46" s="49">
        <v>0.2</v>
      </c>
      <c r="G46" s="49">
        <v>2</v>
      </c>
      <c r="H46" s="49">
        <v>1</v>
      </c>
      <c r="I46" s="49">
        <v>1</v>
      </c>
      <c r="J46" s="49">
        <v>0.5</v>
      </c>
      <c r="K46" s="49">
        <v>0.1</v>
      </c>
      <c r="L46" s="49">
        <v>0.1</v>
      </c>
      <c r="M46" s="49">
        <v>0.01</v>
      </c>
      <c r="N46" s="49">
        <v>0</v>
      </c>
      <c r="O46" s="49">
        <v>0.05</v>
      </c>
      <c r="P46" s="50">
        <v>3</v>
      </c>
      <c r="Q46" s="49">
        <v>0.35</v>
      </c>
      <c r="R46" s="49">
        <v>0.01</v>
      </c>
      <c r="S46" s="49">
        <v>0.05</v>
      </c>
      <c r="T46" s="49">
        <v>0.1</v>
      </c>
      <c r="U46" s="49">
        <v>0.6</v>
      </c>
      <c r="V46" s="49">
        <v>0</v>
      </c>
      <c r="W46" s="49">
        <v>0.01</v>
      </c>
      <c r="X46" s="49">
        <v>0.5</v>
      </c>
      <c r="Y46" s="49">
        <v>0.1</v>
      </c>
      <c r="Z46" s="49">
        <v>0.01</v>
      </c>
      <c r="AA46" s="49">
        <v>0.04</v>
      </c>
      <c r="AB46" s="51">
        <v>1</v>
      </c>
      <c r="AC46" s="42"/>
    </row>
    <row r="47" spans="1:31">
      <c r="A47" s="36" t="s">
        <v>78</v>
      </c>
      <c r="B47" s="52">
        <f>B48/B46</f>
        <v>167.82388887499994</v>
      </c>
      <c r="C47" s="36"/>
      <c r="D47" s="53">
        <v>51.111111000000001</v>
      </c>
      <c r="E47" s="53">
        <v>27</v>
      </c>
      <c r="F47" s="53">
        <v>550</v>
      </c>
      <c r="G47" s="53">
        <v>60</v>
      </c>
      <c r="H47" s="53">
        <v>170</v>
      </c>
      <c r="I47" s="53">
        <v>20</v>
      </c>
      <c r="J47" s="53">
        <v>17</v>
      </c>
      <c r="K47" s="53">
        <v>19</v>
      </c>
      <c r="L47" s="53">
        <v>20</v>
      </c>
      <c r="M47" s="53">
        <v>108</v>
      </c>
      <c r="N47" s="53">
        <v>180</v>
      </c>
      <c r="O47" s="77">
        <v>80</v>
      </c>
      <c r="P47" s="53">
        <v>7</v>
      </c>
      <c r="Q47" s="53">
        <v>43</v>
      </c>
      <c r="R47" s="53">
        <v>15</v>
      </c>
      <c r="S47" s="53">
        <v>32</v>
      </c>
      <c r="T47" s="53">
        <v>100</v>
      </c>
      <c r="U47" s="53">
        <v>64</v>
      </c>
      <c r="V47" s="53">
        <v>450</v>
      </c>
      <c r="W47" s="53">
        <v>449</v>
      </c>
      <c r="X47" s="53">
        <v>20</v>
      </c>
      <c r="Y47" s="53">
        <v>213</v>
      </c>
      <c r="Z47" s="53">
        <v>447</v>
      </c>
      <c r="AA47" s="53">
        <v>70</v>
      </c>
      <c r="AB47" s="54">
        <v>35</v>
      </c>
      <c r="AC47" s="54"/>
    </row>
    <row r="48" spans="1:31">
      <c r="A48" s="36" t="s">
        <v>79</v>
      </c>
      <c r="B48" s="52">
        <f>D48+44+F48+G48+H48+I48+J48+K48+L48+M48+N48+O48+P48+Q48+R48+S48+T48+U48+V48+W48+X48+Y48+Z48+AA48+AB48+AC48</f>
        <v>671.29555549999975</v>
      </c>
      <c r="C48" s="36"/>
      <c r="D48" s="53">
        <f t="shared" ref="D48:AC48" si="0">D46*D47</f>
        <v>25.555555500000001</v>
      </c>
      <c r="E48" s="53">
        <f t="shared" si="0"/>
        <v>2.7</v>
      </c>
      <c r="F48" s="53">
        <f t="shared" si="0"/>
        <v>110</v>
      </c>
      <c r="G48" s="53">
        <f t="shared" si="0"/>
        <v>120</v>
      </c>
      <c r="H48" s="53">
        <f t="shared" si="0"/>
        <v>170</v>
      </c>
      <c r="I48" s="53">
        <f t="shared" si="0"/>
        <v>20</v>
      </c>
      <c r="J48" s="53">
        <f t="shared" si="0"/>
        <v>8.5</v>
      </c>
      <c r="K48" s="53">
        <f t="shared" si="0"/>
        <v>1.9000000000000001</v>
      </c>
      <c r="L48" s="53">
        <f t="shared" si="0"/>
        <v>2</v>
      </c>
      <c r="M48" s="53">
        <f t="shared" si="0"/>
        <v>1.08</v>
      </c>
      <c r="N48" s="53">
        <f t="shared" si="0"/>
        <v>0</v>
      </c>
      <c r="O48" s="53">
        <f t="shared" si="0"/>
        <v>4</v>
      </c>
      <c r="P48" s="53">
        <f t="shared" si="0"/>
        <v>21</v>
      </c>
      <c r="Q48" s="53">
        <f t="shared" si="0"/>
        <v>15.049999999999999</v>
      </c>
      <c r="R48" s="53">
        <f t="shared" si="0"/>
        <v>0.15</v>
      </c>
      <c r="S48" s="53">
        <f t="shared" si="0"/>
        <v>1.6</v>
      </c>
      <c r="T48" s="53">
        <f t="shared" si="0"/>
        <v>10</v>
      </c>
      <c r="U48" s="53">
        <f t="shared" si="0"/>
        <v>38.4</v>
      </c>
      <c r="V48" s="53">
        <f t="shared" si="0"/>
        <v>0</v>
      </c>
      <c r="W48" s="53">
        <f t="shared" si="0"/>
        <v>4.49</v>
      </c>
      <c r="X48" s="53">
        <f t="shared" si="0"/>
        <v>10</v>
      </c>
      <c r="Y48" s="53">
        <f t="shared" si="0"/>
        <v>21.3</v>
      </c>
      <c r="Z48" s="53">
        <f t="shared" si="0"/>
        <v>4.47</v>
      </c>
      <c r="AA48" s="53">
        <f t="shared" si="0"/>
        <v>2.8000000000000003</v>
      </c>
      <c r="AB48" s="54">
        <f>AB46*AB47</f>
        <v>35</v>
      </c>
      <c r="AC48" s="54">
        <f t="shared" si="0"/>
        <v>0</v>
      </c>
    </row>
    <row r="49" spans="1:29">
      <c r="A49" s="20" t="s">
        <v>80</v>
      </c>
      <c r="B49" s="55"/>
      <c r="C49" s="55"/>
      <c r="D49" s="55"/>
      <c r="E49" s="55"/>
      <c r="F49" s="55" t="s">
        <v>81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20"/>
      <c r="W49" s="20"/>
      <c r="X49" s="20"/>
      <c r="Y49" s="20"/>
      <c r="Z49" s="20"/>
      <c r="AA49" s="20"/>
      <c r="AB49" s="20"/>
      <c r="AC49" s="46"/>
    </row>
    <row r="50" spans="1:29">
      <c r="A50" s="55"/>
      <c r="F50" s="55" t="s">
        <v>82</v>
      </c>
      <c r="G50" s="55"/>
      <c r="H50" s="55"/>
      <c r="I50" s="55"/>
      <c r="J50" s="55"/>
      <c r="K50" s="55"/>
      <c r="AC50" s="46"/>
    </row>
  </sheetData>
  <pageMargins left="0" right="0" top="0" bottom="0" header="0.51180555555555496" footer="0.51180555555555496"/>
  <pageSetup paperSize="9" scale="66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82"/>
  <sheetViews>
    <sheetView topLeftCell="A19" workbookViewId="0">
      <selection activeCell="M29" sqref="M29"/>
    </sheetView>
  </sheetViews>
  <sheetFormatPr defaultColWidth="8.6640625" defaultRowHeight="14.4"/>
  <cols>
    <col min="1" max="1" width="32.33203125" customWidth="1"/>
    <col min="2" max="2" width="4" customWidth="1"/>
    <col min="3" max="3" width="2.6640625" customWidth="1"/>
    <col min="4" max="4" width="3.44140625" customWidth="1"/>
    <col min="5" max="5" width="2.44140625" customWidth="1"/>
    <col min="6" max="6" width="5.6640625" customWidth="1"/>
    <col min="7" max="8" width="4.77734375" customWidth="1"/>
    <col min="9" max="9" width="5.77734375" customWidth="1"/>
    <col min="10" max="10" width="4.77734375" customWidth="1"/>
    <col min="11" max="11" width="5.77734375" customWidth="1"/>
    <col min="12" max="12" width="4.77734375" customWidth="1"/>
    <col min="13" max="13" width="5.77734375" customWidth="1"/>
    <col min="14" max="14" width="4.77734375" customWidth="1"/>
    <col min="15" max="15" width="5.77734375" customWidth="1"/>
    <col min="16" max="16" width="4.77734375" customWidth="1"/>
    <col min="17" max="17" width="5.77734375" customWidth="1"/>
    <col min="18" max="18" width="4.77734375" customWidth="1"/>
    <col min="19" max="19" width="5.77734375" customWidth="1"/>
    <col min="20" max="20" width="4.77734375" customWidth="1"/>
    <col min="21" max="21" width="5.77734375" customWidth="1"/>
    <col min="22" max="22" width="5" customWidth="1"/>
    <col min="23" max="23" width="5.77734375" customWidth="1"/>
    <col min="24" max="24" width="4.77734375" customWidth="1"/>
    <col min="25" max="25" width="5.77734375" customWidth="1"/>
    <col min="26" max="26" width="4.77734375" customWidth="1"/>
    <col min="27" max="27" width="5.77734375" customWidth="1"/>
    <col min="28" max="28" width="4.77734375" customWidth="1"/>
    <col min="29" max="29" width="5.77734375" customWidth="1"/>
    <col min="30" max="30" width="4.77734375" customWidth="1"/>
    <col min="31" max="31" width="5.77734375" customWidth="1"/>
    <col min="32" max="34" width="4.77734375" customWidth="1"/>
    <col min="35" max="35" width="5.33203125" customWidth="1"/>
    <col min="36" max="36" width="2.77734375" hidden="1" customWidth="1"/>
    <col min="37" max="38" width="6.77734375" customWidth="1"/>
    <col min="39" max="39" width="7.77734375" customWidth="1"/>
    <col min="40" max="40" width="0.109375" customWidth="1"/>
    <col min="41" max="41" width="0.33203125" hidden="1" customWidth="1"/>
    <col min="42" max="42" width="1.21875" hidden="1" customWidth="1"/>
  </cols>
  <sheetData>
    <row r="1" spans="1:42" ht="17.399999999999999" customHeight="1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46" t="s">
        <v>435</v>
      </c>
      <c r="AI1" s="546"/>
      <c r="AJ1" s="546"/>
      <c r="AK1" s="546"/>
      <c r="AL1" s="471"/>
      <c r="AM1" s="471"/>
      <c r="AN1" s="187"/>
      <c r="AO1" s="187"/>
      <c r="AP1" s="187"/>
    </row>
    <row r="2" spans="1:42">
      <c r="A2" s="435" t="s">
        <v>290</v>
      </c>
      <c r="B2" s="517" t="s">
        <v>291</v>
      </c>
      <c r="C2" s="517"/>
      <c r="D2" s="517"/>
      <c r="E2" s="517"/>
      <c r="F2" s="517"/>
      <c r="G2" s="517" t="s">
        <v>361</v>
      </c>
      <c r="H2" s="517"/>
      <c r="I2" s="517"/>
      <c r="J2" s="517"/>
      <c r="K2" s="517"/>
      <c r="L2" s="517"/>
      <c r="M2" s="517"/>
      <c r="N2" s="188"/>
      <c r="O2" s="436" t="s">
        <v>340</v>
      </c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</row>
    <row r="3" spans="1:42">
      <c r="A3" s="187" t="s">
        <v>291</v>
      </c>
      <c r="B3" s="510" t="s">
        <v>292</v>
      </c>
      <c r="C3" s="510"/>
      <c r="D3" s="510"/>
      <c r="E3" s="510"/>
      <c r="F3" s="510"/>
      <c r="G3" s="510" t="s">
        <v>293</v>
      </c>
      <c r="H3" s="510"/>
      <c r="I3" s="510"/>
      <c r="J3" s="510"/>
      <c r="K3" s="510"/>
      <c r="L3" s="510"/>
      <c r="M3" s="510"/>
      <c r="N3" s="188"/>
      <c r="O3" s="188"/>
      <c r="P3" s="188"/>
      <c r="Q3" s="188"/>
      <c r="R3" s="188"/>
      <c r="S3" s="188"/>
      <c r="T3" s="188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</row>
    <row r="4" spans="1:42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539" t="s">
        <v>5</v>
      </c>
      <c r="AN4" s="540"/>
      <c r="AO4" s="540"/>
      <c r="AP4" s="541"/>
    </row>
    <row r="5" spans="1:42">
      <c r="A5" s="542" t="s">
        <v>409</v>
      </c>
      <c r="B5" s="542"/>
      <c r="C5" s="542"/>
      <c r="D5" s="542"/>
      <c r="E5" s="542"/>
      <c r="F5" s="542"/>
      <c r="G5" s="542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361" t="s">
        <v>294</v>
      </c>
      <c r="AJ5" s="361"/>
      <c r="AK5" s="361"/>
      <c r="AL5" s="187"/>
      <c r="AM5" s="543" t="s">
        <v>295</v>
      </c>
      <c r="AN5" s="544"/>
      <c r="AO5" s="544"/>
      <c r="AP5" s="545"/>
    </row>
    <row r="6" spans="1:42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202" t="s">
        <v>132</v>
      </c>
      <c r="AB6" s="463"/>
      <c r="AC6" s="463"/>
      <c r="AD6" s="463"/>
      <c r="AE6" s="463"/>
      <c r="AF6" s="187">
        <v>20</v>
      </c>
      <c r="AG6" s="400">
        <v>25</v>
      </c>
      <c r="AH6" s="466" t="s">
        <v>296</v>
      </c>
      <c r="AI6" s="466" t="s">
        <v>297</v>
      </c>
      <c r="AJ6" s="361"/>
      <c r="AK6" s="361"/>
      <c r="AL6" s="187"/>
      <c r="AM6" s="506"/>
      <c r="AN6" s="507"/>
      <c r="AO6" s="507"/>
      <c r="AP6" s="508"/>
    </row>
    <row r="7" spans="1:42" ht="12" customHeight="1">
      <c r="A7" s="229" t="s">
        <v>298</v>
      </c>
      <c r="B7" s="230"/>
      <c r="C7" s="230"/>
      <c r="D7" s="230"/>
      <c r="E7" s="230"/>
      <c r="F7" s="231"/>
      <c r="G7" s="521" t="s">
        <v>299</v>
      </c>
      <c r="H7" s="522"/>
      <c r="I7" s="523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531"/>
      <c r="Y7" s="532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509"/>
      <c r="AN7" s="510"/>
      <c r="AO7" s="510"/>
      <c r="AP7" s="511"/>
    </row>
    <row r="8" spans="1:42" ht="10.199999999999999" customHeight="1">
      <c r="A8" s="235"/>
      <c r="B8" s="236"/>
      <c r="C8" s="236"/>
      <c r="D8" s="236"/>
      <c r="E8" s="236"/>
      <c r="F8" s="237"/>
      <c r="G8" s="524"/>
      <c r="H8" s="525"/>
      <c r="I8" s="526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4"/>
      <c r="Y8" s="535"/>
      <c r="Z8" s="187"/>
      <c r="AA8" s="188" t="s">
        <v>303</v>
      </c>
      <c r="AB8" s="188"/>
      <c r="AC8" s="463" t="s">
        <v>364</v>
      </c>
      <c r="AD8" s="463"/>
      <c r="AE8" s="463"/>
      <c r="AF8" s="463"/>
      <c r="AG8" s="463"/>
      <c r="AH8" s="188"/>
      <c r="AI8" s="361" t="s">
        <v>304</v>
      </c>
      <c r="AJ8" s="361"/>
      <c r="AK8" s="361"/>
      <c r="AL8" s="187"/>
      <c r="AM8" s="519"/>
      <c r="AN8" s="517"/>
      <c r="AO8" s="517"/>
      <c r="AP8" s="520"/>
    </row>
    <row r="9" spans="1:42" ht="12" customHeight="1">
      <c r="A9" s="229" t="s">
        <v>305</v>
      </c>
      <c r="B9" s="230"/>
      <c r="C9" s="231"/>
      <c r="D9" s="521" t="s">
        <v>306</v>
      </c>
      <c r="E9" s="522"/>
      <c r="F9" s="523"/>
      <c r="G9" s="524"/>
      <c r="H9" s="525"/>
      <c r="I9" s="526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4"/>
      <c r="Y9" s="535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509"/>
      <c r="AN9" s="510"/>
      <c r="AO9" s="510"/>
      <c r="AP9" s="511"/>
    </row>
    <row r="10" spans="1:42" ht="14.4" customHeight="1">
      <c r="A10" s="232"/>
      <c r="B10" s="233"/>
      <c r="C10" s="234"/>
      <c r="D10" s="524"/>
      <c r="E10" s="525"/>
      <c r="F10" s="526"/>
      <c r="G10" s="524"/>
      <c r="H10" s="525"/>
      <c r="I10" s="526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4"/>
      <c r="Y10" s="535"/>
      <c r="Z10" s="187"/>
      <c r="AA10" s="188" t="s">
        <v>307</v>
      </c>
      <c r="AB10" s="188"/>
      <c r="AC10" s="188"/>
      <c r="AD10" s="188"/>
      <c r="AE10" s="188"/>
      <c r="AF10" s="463"/>
      <c r="AG10" s="463"/>
      <c r="AH10" s="463"/>
      <c r="AI10" s="188"/>
      <c r="AJ10" s="188"/>
      <c r="AK10" s="188"/>
      <c r="AL10" s="187"/>
      <c r="AM10" s="519"/>
      <c r="AN10" s="517"/>
      <c r="AO10" s="517"/>
      <c r="AP10" s="520"/>
    </row>
    <row r="11" spans="1:42" ht="11.4" customHeight="1">
      <c r="A11" s="235"/>
      <c r="B11" s="236"/>
      <c r="C11" s="237"/>
      <c r="D11" s="527"/>
      <c r="E11" s="528"/>
      <c r="F11" s="529"/>
      <c r="G11" s="527"/>
      <c r="H11" s="528"/>
      <c r="I11" s="529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7"/>
      <c r="Y11" s="538"/>
      <c r="Z11" s="187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509"/>
      <c r="AN11" s="510"/>
      <c r="AO11" s="510"/>
      <c r="AP11" s="511"/>
    </row>
    <row r="12" spans="1:42" ht="15" thickBot="1">
      <c r="A12" s="238">
        <v>1</v>
      </c>
      <c r="B12" s="239"/>
      <c r="C12" s="240"/>
      <c r="D12" s="238">
        <v>2</v>
      </c>
      <c r="E12" s="239"/>
      <c r="F12" s="240"/>
      <c r="G12" s="238">
        <v>3</v>
      </c>
      <c r="H12" s="239"/>
      <c r="I12" s="240"/>
      <c r="J12" s="238">
        <v>4</v>
      </c>
      <c r="K12" s="239"/>
      <c r="L12" s="239"/>
      <c r="M12" s="239"/>
      <c r="N12" s="240"/>
      <c r="O12" s="238">
        <v>5</v>
      </c>
      <c r="P12" s="239"/>
      <c r="Q12" s="239"/>
      <c r="R12" s="240"/>
      <c r="S12" s="238">
        <v>6</v>
      </c>
      <c r="T12" s="239"/>
      <c r="U12" s="240"/>
      <c r="V12" s="238">
        <v>7</v>
      </c>
      <c r="W12" s="239"/>
      <c r="X12" s="239"/>
      <c r="Y12" s="240"/>
      <c r="Z12" s="187"/>
      <c r="AA12" s="188" t="s">
        <v>308</v>
      </c>
      <c r="AB12" s="188"/>
      <c r="AC12" s="188"/>
      <c r="AD12" s="188"/>
      <c r="AE12" s="188"/>
      <c r="AF12" s="517" t="s">
        <v>365</v>
      </c>
      <c r="AG12" s="517"/>
      <c r="AH12" s="517"/>
      <c r="AI12" s="517"/>
      <c r="AJ12" s="515"/>
      <c r="AK12" s="515"/>
      <c r="AL12" s="187"/>
      <c r="AM12" s="512"/>
      <c r="AN12" s="513"/>
      <c r="AO12" s="513"/>
      <c r="AP12" s="514"/>
    </row>
    <row r="13" spans="1:42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41">
        <v>173.81</v>
      </c>
      <c r="P13" s="242"/>
      <c r="Q13" s="242"/>
      <c r="R13" s="243"/>
      <c r="S13" s="241"/>
      <c r="T13" s="242"/>
      <c r="U13" s="243"/>
      <c r="V13" s="241"/>
      <c r="W13" s="242"/>
      <c r="X13" s="242"/>
      <c r="Y13" s="243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90"/>
      <c r="AK13" s="190"/>
      <c r="AL13" s="187"/>
      <c r="AM13" s="187"/>
      <c r="AN13" s="187"/>
      <c r="AO13" s="187"/>
      <c r="AP13" s="187"/>
    </row>
    <row r="14" spans="1:42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2"/>
      <c r="Y14" s="503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</row>
    <row r="15" spans="1:42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2"/>
      <c r="Y15" s="503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</row>
    <row r="16" spans="1:42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3"/>
      <c r="Z16" s="187"/>
      <c r="AA16" s="187"/>
      <c r="AB16" s="187"/>
      <c r="AC16" s="187"/>
      <c r="AD16" s="187"/>
      <c r="AE16" s="187"/>
      <c r="AF16" s="516" t="s">
        <v>366</v>
      </c>
      <c r="AG16" s="516"/>
      <c r="AH16" s="516"/>
      <c r="AI16" s="516"/>
      <c r="AJ16" s="516"/>
      <c r="AK16" s="516"/>
      <c r="AL16" s="516"/>
      <c r="AM16" s="187" t="s">
        <v>427</v>
      </c>
      <c r="AN16" s="187"/>
      <c r="AO16" s="187"/>
      <c r="AP16" s="187"/>
    </row>
    <row r="17" spans="1:4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</row>
    <row r="18" spans="1:42" ht="14.4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9"/>
      <c r="AK18" s="547" t="s">
        <v>313</v>
      </c>
      <c r="AL18" s="548"/>
      <c r="AM18" s="548"/>
      <c r="AN18" s="548"/>
      <c r="AO18" s="548"/>
      <c r="AP18" s="549"/>
    </row>
    <row r="19" spans="1:42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554"/>
      <c r="L19" s="554"/>
      <c r="M19" s="554"/>
      <c r="N19" s="554"/>
      <c r="O19" s="555"/>
      <c r="P19" s="553" t="s">
        <v>63</v>
      </c>
      <c r="Q19" s="555"/>
      <c r="R19" s="553" t="s">
        <v>116</v>
      </c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92" t="s">
        <v>119</v>
      </c>
      <c r="AG19" s="593"/>
      <c r="AH19" s="593"/>
      <c r="AI19" s="593"/>
      <c r="AJ19" s="594"/>
      <c r="AK19" s="547" t="s">
        <v>316</v>
      </c>
      <c r="AL19" s="548"/>
      <c r="AM19" s="548"/>
      <c r="AN19" s="548"/>
      <c r="AO19" s="548"/>
      <c r="AP19" s="549"/>
    </row>
    <row r="20" spans="1:42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1"/>
      <c r="P20" s="559"/>
      <c r="Q20" s="561"/>
      <c r="R20" s="559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59"/>
      <c r="AG20" s="560"/>
      <c r="AH20" s="560"/>
      <c r="AI20" s="560"/>
      <c r="AJ20" s="561"/>
      <c r="AK20" s="547" t="s">
        <v>317</v>
      </c>
      <c r="AL20" s="548"/>
      <c r="AM20" s="549"/>
      <c r="AN20" s="547" t="s">
        <v>318</v>
      </c>
      <c r="AO20" s="548"/>
      <c r="AP20" s="549"/>
    </row>
    <row r="21" spans="1:42" ht="88.2" customHeight="1">
      <c r="A21" s="559"/>
      <c r="B21" s="560"/>
      <c r="C21" s="560"/>
      <c r="D21" s="560"/>
      <c r="E21" s="561"/>
      <c r="F21" s="564"/>
      <c r="G21" s="552"/>
      <c r="H21" s="565" t="s">
        <v>357</v>
      </c>
      <c r="I21" s="566"/>
      <c r="J21" s="565" t="s">
        <v>38</v>
      </c>
      <c r="K21" s="566"/>
      <c r="L21" s="565" t="s">
        <v>285</v>
      </c>
      <c r="M21" s="566"/>
      <c r="N21" s="565" t="s">
        <v>62</v>
      </c>
      <c r="O21" s="566"/>
      <c r="P21" s="565" t="s">
        <v>64</v>
      </c>
      <c r="Q21" s="566"/>
      <c r="R21" s="565" t="s">
        <v>176</v>
      </c>
      <c r="S21" s="566"/>
      <c r="T21" s="565" t="s">
        <v>117</v>
      </c>
      <c r="U21" s="566"/>
      <c r="V21" s="565" t="s">
        <v>358</v>
      </c>
      <c r="W21" s="566"/>
      <c r="X21" s="565" t="s">
        <v>286</v>
      </c>
      <c r="Y21" s="566"/>
      <c r="Z21" s="565" t="s">
        <v>38</v>
      </c>
      <c r="AA21" s="566"/>
      <c r="AB21" s="565" t="s">
        <v>125</v>
      </c>
      <c r="AC21" s="566"/>
      <c r="AD21" s="565" t="s">
        <v>359</v>
      </c>
      <c r="AE21" s="566"/>
      <c r="AF21" s="565" t="s">
        <v>360</v>
      </c>
      <c r="AG21" s="566"/>
      <c r="AH21" s="595" t="s">
        <v>75</v>
      </c>
      <c r="AI21" s="596"/>
      <c r="AJ21" s="465"/>
      <c r="AK21" s="191" t="s">
        <v>14</v>
      </c>
      <c r="AL21" s="191" t="s">
        <v>78</v>
      </c>
      <c r="AM21" s="191" t="s">
        <v>319</v>
      </c>
      <c r="AN21" s="191" t="s">
        <v>14</v>
      </c>
      <c r="AO21" s="191" t="s">
        <v>78</v>
      </c>
      <c r="AP21" s="191" t="s">
        <v>319</v>
      </c>
    </row>
    <row r="22" spans="1:42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34</v>
      </c>
      <c r="AK22" s="572">
        <v>32</v>
      </c>
      <c r="AL22" s="573"/>
      <c r="AM22" s="574"/>
      <c r="AN22" s="572">
        <v>36</v>
      </c>
      <c r="AO22" s="573"/>
      <c r="AP22" s="574"/>
    </row>
    <row r="23" spans="1:42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249"/>
      <c r="AA23" s="249"/>
      <c r="AB23" s="249"/>
      <c r="AC23" s="249"/>
      <c r="AD23" s="249"/>
      <c r="AE23" s="249"/>
      <c r="AF23" s="249"/>
      <c r="AG23" s="249"/>
      <c r="AH23" s="256"/>
      <c r="AI23" s="256"/>
      <c r="AJ23" s="250"/>
      <c r="AK23" s="253">
        <v>50</v>
      </c>
      <c r="AL23" s="196"/>
      <c r="AM23" s="196"/>
      <c r="AN23" s="196"/>
      <c r="AO23" s="196"/>
      <c r="AP23" s="196"/>
    </row>
    <row r="24" spans="1:42" ht="17.850000000000001" customHeight="1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0.04</v>
      </c>
      <c r="K24" s="576"/>
      <c r="L24" s="575">
        <v>0.01</v>
      </c>
      <c r="M24" s="576"/>
      <c r="N24" s="575">
        <v>0.2</v>
      </c>
      <c r="O24" s="576"/>
      <c r="P24" s="575">
        <v>0.2</v>
      </c>
      <c r="Q24" s="576"/>
      <c r="R24" s="575">
        <v>0.05</v>
      </c>
      <c r="S24" s="576"/>
      <c r="T24" s="575">
        <v>0.2</v>
      </c>
      <c r="U24" s="576"/>
      <c r="V24" s="575">
        <v>0.08</v>
      </c>
      <c r="W24" s="576"/>
      <c r="X24" s="575">
        <v>0.15</v>
      </c>
      <c r="Y24" s="576"/>
      <c r="Z24" s="575">
        <v>0.02</v>
      </c>
      <c r="AA24" s="576"/>
      <c r="AB24" s="575">
        <v>0.03</v>
      </c>
      <c r="AC24" s="576"/>
      <c r="AD24" s="575">
        <v>0.2</v>
      </c>
      <c r="AE24" s="576"/>
      <c r="AF24" s="575">
        <v>0.08</v>
      </c>
      <c r="AG24" s="577"/>
      <c r="AH24" s="597">
        <v>0.2</v>
      </c>
      <c r="AI24" s="598"/>
      <c r="AJ24" s="464"/>
      <c r="AK24" s="196"/>
      <c r="AL24" s="196"/>
      <c r="AM24" s="196"/>
      <c r="AN24" s="196"/>
      <c r="AO24" s="196"/>
      <c r="AP24" s="196"/>
    </row>
    <row r="25" spans="1:42">
      <c r="A25" s="578" t="s">
        <v>323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>
        <v>0.08</v>
      </c>
      <c r="W25" s="246">
        <f>V25*AK23</f>
        <v>4</v>
      </c>
      <c r="X25" s="212"/>
      <c r="Y25" s="213"/>
      <c r="Z25" s="212"/>
      <c r="AA25" s="213"/>
      <c r="AB25" s="212"/>
      <c r="AC25" s="213"/>
      <c r="AD25" s="212"/>
      <c r="AE25" s="213"/>
      <c r="AF25" s="212"/>
      <c r="AG25" s="254"/>
      <c r="AH25" s="248"/>
      <c r="AI25" s="250"/>
      <c r="AJ25" s="213"/>
      <c r="AK25" s="247">
        <f t="shared" ref="AK25:AK56" si="0">I25+K25+M25+O25+Q25+S25+U25+W25+Y25+AA25+AC25+AE25+AG25+AI25</f>
        <v>4</v>
      </c>
      <c r="AL25" s="215">
        <v>680</v>
      </c>
      <c r="AM25" s="215">
        <f>AK25*AL25</f>
        <v>2720</v>
      </c>
      <c r="AN25" s="214" t="e">
        <f>AI25+#REF!+#REF!+AJ25</f>
        <v>#REF!</v>
      </c>
      <c r="AO25" s="214"/>
      <c r="AP25" s="214" t="e">
        <f>AN25*AO25</f>
        <v>#REF!</v>
      </c>
    </row>
    <row r="26" spans="1:42" ht="16.350000000000001" customHeight="1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H26*AK23</f>
        <v>5</v>
      </c>
      <c r="J26" s="212"/>
      <c r="K26" s="213"/>
      <c r="L26" s="212"/>
      <c r="M26" s="213"/>
      <c r="N26" s="212"/>
      <c r="O26" s="213"/>
      <c r="P26" s="212"/>
      <c r="Q26" s="213"/>
      <c r="R26" s="212"/>
      <c r="S26" s="213"/>
      <c r="T26" s="212"/>
      <c r="U26" s="213"/>
      <c r="V26" s="212"/>
      <c r="W26" s="213"/>
      <c r="X26" s="212"/>
      <c r="Y26" s="213"/>
      <c r="Z26" s="212"/>
      <c r="AA26" s="213"/>
      <c r="AB26" s="212"/>
      <c r="AC26" s="213"/>
      <c r="AD26" s="212"/>
      <c r="AE26" s="213"/>
      <c r="AF26" s="212"/>
      <c r="AG26" s="254"/>
      <c r="AH26" s="304">
        <v>0.1</v>
      </c>
      <c r="AI26" s="305">
        <f>AH26*AK23</f>
        <v>5</v>
      </c>
      <c r="AJ26" s="213"/>
      <c r="AK26" s="247">
        <f t="shared" si="0"/>
        <v>10</v>
      </c>
      <c r="AL26" s="215">
        <v>94</v>
      </c>
      <c r="AM26" s="215">
        <f t="shared" ref="AM26:AM74" si="1">AK26*AL26</f>
        <v>940</v>
      </c>
      <c r="AN26" s="214" t="e">
        <f>AI26+#REF!+#REF!+AJ26</f>
        <v>#REF!</v>
      </c>
      <c r="AO26" s="214"/>
      <c r="AP26" s="214" t="e">
        <f t="shared" ref="AP26:AP46" si="2">AN26*AO26</f>
        <v>#REF!</v>
      </c>
    </row>
    <row r="27" spans="1:42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4.0000000000000001E-3</v>
      </c>
      <c r="I27" s="266">
        <f>H27*AK23</f>
        <v>0.2</v>
      </c>
      <c r="J27" s="212"/>
      <c r="K27" s="213"/>
      <c r="L27" s="264">
        <v>0.01</v>
      </c>
      <c r="M27" s="266">
        <f>L27*AK23</f>
        <v>0.5</v>
      </c>
      <c r="N27" s="212"/>
      <c r="O27" s="213"/>
      <c r="P27" s="212"/>
      <c r="Q27" s="213"/>
      <c r="R27" s="212"/>
      <c r="S27" s="213"/>
      <c r="T27" s="212"/>
      <c r="U27" s="213"/>
      <c r="V27" s="212"/>
      <c r="W27" s="213"/>
      <c r="X27" s="264">
        <v>0.01</v>
      </c>
      <c r="Y27" s="266">
        <f>X27*AK23</f>
        <v>0.5</v>
      </c>
      <c r="Z27" s="212"/>
      <c r="AA27" s="213"/>
      <c r="AB27" s="212"/>
      <c r="AC27" s="213"/>
      <c r="AD27" s="212"/>
      <c r="AE27" s="213"/>
      <c r="AF27" s="212"/>
      <c r="AG27" s="254"/>
      <c r="AH27" s="248"/>
      <c r="AI27" s="250"/>
      <c r="AJ27" s="213"/>
      <c r="AK27" s="247">
        <f t="shared" si="0"/>
        <v>1.2</v>
      </c>
      <c r="AL27" s="215">
        <v>1150</v>
      </c>
      <c r="AM27" s="214">
        <f t="shared" si="1"/>
        <v>1380</v>
      </c>
      <c r="AN27" s="214" t="e">
        <f>AI27+#REF!+#REF!+AJ27</f>
        <v>#REF!</v>
      </c>
      <c r="AO27" s="214"/>
      <c r="AP27" s="214" t="e">
        <f t="shared" si="2"/>
        <v>#REF!</v>
      </c>
    </row>
    <row r="28" spans="1:42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>
        <v>1.6999999999999999E-3</v>
      </c>
      <c r="S28" s="266">
        <f>R28*AK23</f>
        <v>8.4999999999999992E-2</v>
      </c>
      <c r="T28" s="264">
        <v>4.0000000000000001E-3</v>
      </c>
      <c r="U28" s="266">
        <f>T28*AK23</f>
        <v>0.2</v>
      </c>
      <c r="V28" s="264">
        <v>4.7999999999999996E-3</v>
      </c>
      <c r="W28" s="266">
        <f>V28*AK23</f>
        <v>0.24</v>
      </c>
      <c r="X28" s="212"/>
      <c r="Y28" s="213"/>
      <c r="Z28" s="212"/>
      <c r="AA28" s="213"/>
      <c r="AB28" s="212"/>
      <c r="AC28" s="213"/>
      <c r="AD28" s="212"/>
      <c r="AE28" s="213"/>
      <c r="AF28" s="212"/>
      <c r="AG28" s="254"/>
      <c r="AH28" s="248"/>
      <c r="AI28" s="250"/>
      <c r="AJ28" s="213"/>
      <c r="AK28" s="247">
        <f t="shared" si="0"/>
        <v>0.52500000000000002</v>
      </c>
      <c r="AL28" s="215">
        <v>157.60869564999999</v>
      </c>
      <c r="AM28" s="215">
        <f t="shared" si="1"/>
        <v>82.744565216249995</v>
      </c>
      <c r="AN28" s="214" t="e">
        <f>AI28+#REF!+#REF!+AJ28</f>
        <v>#REF!</v>
      </c>
      <c r="AO28" s="214"/>
      <c r="AP28" s="214" t="e">
        <f t="shared" si="2"/>
        <v>#REF!</v>
      </c>
    </row>
    <row r="29" spans="1:42" ht="14.25" customHeight="1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>
        <v>5.9999999999999995E-4</v>
      </c>
      <c r="S29" s="213">
        <f>R29*AK23</f>
        <v>0.03</v>
      </c>
      <c r="T29" s="212"/>
      <c r="U29" s="213"/>
      <c r="V29" s="212"/>
      <c r="W29" s="213"/>
      <c r="X29" s="212"/>
      <c r="Y29" s="213"/>
      <c r="Z29" s="212"/>
      <c r="AA29" s="213"/>
      <c r="AB29" s="212"/>
      <c r="AC29" s="213"/>
      <c r="AD29" s="212"/>
      <c r="AE29" s="213"/>
      <c r="AF29" s="212"/>
      <c r="AG29" s="254"/>
      <c r="AH29" s="248"/>
      <c r="AI29" s="250"/>
      <c r="AJ29" s="213"/>
      <c r="AK29" s="247">
        <f t="shared" si="0"/>
        <v>0.03</v>
      </c>
      <c r="AL29" s="215">
        <v>47</v>
      </c>
      <c r="AM29" s="214">
        <f t="shared" si="1"/>
        <v>1.41</v>
      </c>
      <c r="AN29" s="214" t="e">
        <f>AI29+#REF!+#REF!+AJ29</f>
        <v>#REF!</v>
      </c>
      <c r="AO29" s="214"/>
      <c r="AP29" s="214" t="e">
        <f t="shared" si="2"/>
        <v>#REF!</v>
      </c>
    </row>
    <row r="30" spans="1:42" ht="14.4" customHeight="1">
      <c r="A30" s="587" t="s">
        <v>343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212"/>
      <c r="Y30" s="213"/>
      <c r="Z30" s="212"/>
      <c r="AA30" s="213"/>
      <c r="AB30" s="212"/>
      <c r="AC30" s="213"/>
      <c r="AD30" s="264">
        <v>0.01</v>
      </c>
      <c r="AE30" s="266">
        <f>AD30*AK23</f>
        <v>0.5</v>
      </c>
      <c r="AF30" s="212"/>
      <c r="AG30" s="254"/>
      <c r="AH30" s="248"/>
      <c r="AI30" s="250"/>
      <c r="AJ30" s="213"/>
      <c r="AK30" s="247">
        <f t="shared" si="0"/>
        <v>0.5</v>
      </c>
      <c r="AL30" s="215">
        <v>160</v>
      </c>
      <c r="AM30" s="215">
        <f t="shared" si="1"/>
        <v>80</v>
      </c>
      <c r="AN30" s="214" t="e">
        <f>AI30+#REF!+#REF!+AJ30</f>
        <v>#REF!</v>
      </c>
      <c r="AO30" s="214"/>
      <c r="AP30" s="214" t="e">
        <f t="shared" si="2"/>
        <v>#REF!</v>
      </c>
    </row>
    <row r="31" spans="1:42">
      <c r="A31" s="587" t="s">
        <v>344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264">
        <v>7.0000000000000007E-2</v>
      </c>
      <c r="Y31" s="266">
        <f>X31*AK23</f>
        <v>3.5000000000000004</v>
      </c>
      <c r="Z31" s="212"/>
      <c r="AA31" s="213"/>
      <c r="AB31" s="212"/>
      <c r="AC31" s="213"/>
      <c r="AD31" s="212"/>
      <c r="AE31" s="213"/>
      <c r="AF31" s="212"/>
      <c r="AG31" s="254"/>
      <c r="AH31" s="248"/>
      <c r="AI31" s="250"/>
      <c r="AJ31" s="213"/>
      <c r="AK31" s="247">
        <f t="shared" si="0"/>
        <v>3.5000000000000004</v>
      </c>
      <c r="AL31" s="215">
        <v>78</v>
      </c>
      <c r="AM31" s="215">
        <f t="shared" si="1"/>
        <v>273.00000000000006</v>
      </c>
      <c r="AN31" s="214" t="e">
        <f>AI31+#REF!+#REF!+AJ31</f>
        <v>#REF!</v>
      </c>
      <c r="AO31" s="214"/>
      <c r="AP31" s="214" t="e">
        <f t="shared" si="2"/>
        <v>#REF!</v>
      </c>
    </row>
    <row r="32" spans="1:42" ht="14.4" customHeight="1">
      <c r="A32" s="578" t="s">
        <v>345</v>
      </c>
      <c r="B32" s="579"/>
      <c r="C32" s="579"/>
      <c r="D32" s="579"/>
      <c r="E32" s="580"/>
      <c r="F32" s="210" t="s">
        <v>291</v>
      </c>
      <c r="G32" s="211" t="s">
        <v>283</v>
      </c>
      <c r="H32" s="265">
        <v>4.3999999999999997E-2</v>
      </c>
      <c r="I32" s="266">
        <f>H32*AK23</f>
        <v>2.1999999999999997</v>
      </c>
      <c r="J32" s="212"/>
      <c r="K32" s="213"/>
      <c r="L32" s="212"/>
      <c r="M32" s="213"/>
      <c r="N32" s="212"/>
      <c r="O32" s="213"/>
      <c r="P32" s="212"/>
      <c r="Q32" s="213"/>
      <c r="R32" s="212"/>
      <c r="S32" s="213"/>
      <c r="T32" s="212"/>
      <c r="U32" s="213"/>
      <c r="V32" s="212"/>
      <c r="W32" s="213"/>
      <c r="X32" s="212"/>
      <c r="Y32" s="213"/>
      <c r="Z32" s="212"/>
      <c r="AA32" s="213"/>
      <c r="AB32" s="212"/>
      <c r="AC32" s="213"/>
      <c r="AD32" s="212"/>
      <c r="AE32" s="213"/>
      <c r="AF32" s="212"/>
      <c r="AG32" s="254"/>
      <c r="AH32" s="248"/>
      <c r="AI32" s="250"/>
      <c r="AJ32" s="213"/>
      <c r="AK32" s="247">
        <f t="shared" si="0"/>
        <v>2.1999999999999997</v>
      </c>
      <c r="AL32" s="215">
        <v>110</v>
      </c>
      <c r="AM32" s="215">
        <f t="shared" si="1"/>
        <v>241.99999999999997</v>
      </c>
      <c r="AN32" s="214" t="e">
        <f>AI32+#REF!+#REF!+AJ32</f>
        <v>#REF!</v>
      </c>
      <c r="AO32" s="214"/>
      <c r="AP32" s="214" t="e">
        <f t="shared" si="2"/>
        <v>#REF!</v>
      </c>
    </row>
    <row r="33" spans="1:42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5.4999999999999997E-3</v>
      </c>
      <c r="I33" s="213">
        <f>H33*AK23</f>
        <v>0.27499999999999997</v>
      </c>
      <c r="J33" s="212"/>
      <c r="K33" s="213"/>
      <c r="L33" s="212"/>
      <c r="M33" s="213"/>
      <c r="N33" s="264">
        <v>1.4999999999999999E-2</v>
      </c>
      <c r="O33" s="266">
        <f>N33*AK23</f>
        <v>0.75</v>
      </c>
      <c r="P33" s="212"/>
      <c r="Q33" s="213"/>
      <c r="R33" s="264">
        <v>1.5E-3</v>
      </c>
      <c r="S33" s="213">
        <f>R33*AK23</f>
        <v>7.4999999999999997E-2</v>
      </c>
      <c r="T33" s="264">
        <v>1E-3</v>
      </c>
      <c r="U33" s="266">
        <f>T33*AK23</f>
        <v>0.05</v>
      </c>
      <c r="V33" s="212"/>
      <c r="W33" s="213"/>
      <c r="X33" s="212"/>
      <c r="Y33" s="213"/>
      <c r="Z33" s="212"/>
      <c r="AA33" s="213"/>
      <c r="AB33" s="264"/>
      <c r="AC33" s="266"/>
      <c r="AD33" s="264">
        <v>0.01</v>
      </c>
      <c r="AE33" s="266">
        <f>AD33*AK23</f>
        <v>0.5</v>
      </c>
      <c r="AF33" s="212"/>
      <c r="AG33" s="254"/>
      <c r="AH33" s="304">
        <v>0.02</v>
      </c>
      <c r="AI33" s="305">
        <f>AH33*AK23</f>
        <v>1</v>
      </c>
      <c r="AJ33" s="213"/>
      <c r="AK33" s="247">
        <f t="shared" si="0"/>
        <v>2.65</v>
      </c>
      <c r="AL33" s="215">
        <v>78</v>
      </c>
      <c r="AM33" s="214">
        <f t="shared" si="1"/>
        <v>206.7</v>
      </c>
      <c r="AN33" s="214" t="e">
        <f>AI33+#REF!+#REF!+AJ33</f>
        <v>#REF!</v>
      </c>
      <c r="AO33" s="214"/>
      <c r="AP33" s="214" t="e">
        <f t="shared" si="2"/>
        <v>#REF!</v>
      </c>
    </row>
    <row r="34" spans="1:42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2E-3</v>
      </c>
      <c r="I34" s="266">
        <f>H34*AK23</f>
        <v>0.1</v>
      </c>
      <c r="J34" s="212"/>
      <c r="K34" s="213"/>
      <c r="L34" s="212"/>
      <c r="M34" s="213"/>
      <c r="N34" s="212"/>
      <c r="O34" s="213"/>
      <c r="P34" s="212"/>
      <c r="Q34" s="213"/>
      <c r="R34" s="264">
        <v>2.0000000000000001E-4</v>
      </c>
      <c r="S34" s="213">
        <f>R34*AK23</f>
        <v>0.01</v>
      </c>
      <c r="T34" s="264">
        <v>8.0000000000000004E-4</v>
      </c>
      <c r="U34" s="266">
        <f>T34*AK23</f>
        <v>0.04</v>
      </c>
      <c r="V34" s="264">
        <v>1E-3</v>
      </c>
      <c r="W34" s="266">
        <f>V34*AK23</f>
        <v>0.05</v>
      </c>
      <c r="X34" s="264">
        <v>2E-3</v>
      </c>
      <c r="Y34" s="266">
        <f>X34*AK23</f>
        <v>0.1</v>
      </c>
      <c r="Z34" s="212"/>
      <c r="AA34" s="213"/>
      <c r="AB34" s="212"/>
      <c r="AC34" s="213"/>
      <c r="AD34" s="212"/>
      <c r="AE34" s="213"/>
      <c r="AF34" s="212"/>
      <c r="AG34" s="254"/>
      <c r="AH34" s="248"/>
      <c r="AI34" s="250"/>
      <c r="AJ34" s="213"/>
      <c r="AK34" s="247">
        <f t="shared" si="0"/>
        <v>0.30000000000000004</v>
      </c>
      <c r="AL34" s="215">
        <v>25</v>
      </c>
      <c r="AM34" s="214">
        <f t="shared" si="1"/>
        <v>7.5000000000000009</v>
      </c>
      <c r="AN34" s="214" t="e">
        <f>AI34+#REF!+#REF!+AJ34</f>
        <v>#REF!</v>
      </c>
      <c r="AO34" s="214"/>
      <c r="AP34" s="214" t="e">
        <f t="shared" si="2"/>
        <v>#REF!</v>
      </c>
    </row>
    <row r="35" spans="1:42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>
        <v>3.3399999999999999E-2</v>
      </c>
      <c r="U35" s="266">
        <f>T35*AK23</f>
        <v>1.67</v>
      </c>
      <c r="V35" s="212"/>
      <c r="W35" s="213"/>
      <c r="X35" s="212"/>
      <c r="Y35" s="213"/>
      <c r="Z35" s="212"/>
      <c r="AA35" s="213"/>
      <c r="AB35" s="212"/>
      <c r="AC35" s="213"/>
      <c r="AD35" s="212"/>
      <c r="AE35" s="213"/>
      <c r="AF35" s="212"/>
      <c r="AG35" s="254"/>
      <c r="AH35" s="248"/>
      <c r="AI35" s="250"/>
      <c r="AJ35" s="213"/>
      <c r="AK35" s="247">
        <f t="shared" si="0"/>
        <v>1.67</v>
      </c>
      <c r="AL35" s="215">
        <v>65</v>
      </c>
      <c r="AM35" s="214">
        <f t="shared" si="1"/>
        <v>108.55</v>
      </c>
      <c r="AN35" s="214" t="e">
        <f>AI35+#REF!+#REF!+AJ35</f>
        <v>#REF!</v>
      </c>
      <c r="AO35" s="214"/>
      <c r="AP35" s="214" t="e">
        <f t="shared" si="2"/>
        <v>#REF!</v>
      </c>
    </row>
    <row r="36" spans="1:42">
      <c r="A36" s="263" t="s">
        <v>335</v>
      </c>
      <c r="B36" s="223"/>
      <c r="C36" s="223"/>
      <c r="D36" s="223"/>
      <c r="E36" s="224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>
        <v>7.2999999999999995E-2</v>
      </c>
      <c r="S36" s="213">
        <f>R36*AK23</f>
        <v>3.65</v>
      </c>
      <c r="T36" s="212"/>
      <c r="U36" s="213"/>
      <c r="V36" s="212"/>
      <c r="W36" s="213"/>
      <c r="X36" s="212"/>
      <c r="Y36" s="213"/>
      <c r="Z36" s="212"/>
      <c r="AA36" s="213"/>
      <c r="AB36" s="212"/>
      <c r="AC36" s="213"/>
      <c r="AD36" s="212"/>
      <c r="AE36" s="213"/>
      <c r="AF36" s="212"/>
      <c r="AG36" s="254"/>
      <c r="AH36" s="248"/>
      <c r="AI36" s="250"/>
      <c r="AJ36" s="213"/>
      <c r="AK36" s="247">
        <f t="shared" si="0"/>
        <v>3.65</v>
      </c>
      <c r="AL36" s="215">
        <v>60</v>
      </c>
      <c r="AM36" s="215">
        <f t="shared" si="1"/>
        <v>219</v>
      </c>
      <c r="AN36" s="214" t="e">
        <f>AI36+#REF!+#REF!+AJ36</f>
        <v>#REF!</v>
      </c>
      <c r="AO36" s="214"/>
      <c r="AP36" s="214" t="e">
        <f t="shared" si="2"/>
        <v>#REF!</v>
      </c>
    </row>
    <row r="37" spans="1:42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>
        <v>2E-3</v>
      </c>
      <c r="S37" s="266">
        <f>R37*AK23</f>
        <v>0.1</v>
      </c>
      <c r="T37" s="264">
        <v>1.2E-2</v>
      </c>
      <c r="U37" s="266">
        <f>T37*AK23</f>
        <v>0.6</v>
      </c>
      <c r="V37" s="264">
        <v>8.0000000000000002E-3</v>
      </c>
      <c r="W37" s="266">
        <f>V37*AK23</f>
        <v>0.4</v>
      </c>
      <c r="X37" s="212"/>
      <c r="Y37" s="213"/>
      <c r="Z37" s="212"/>
      <c r="AA37" s="213"/>
      <c r="AB37" s="212"/>
      <c r="AC37" s="213"/>
      <c r="AD37" s="212"/>
      <c r="AE37" s="213"/>
      <c r="AF37" s="212"/>
      <c r="AG37" s="254"/>
      <c r="AH37" s="248"/>
      <c r="AI37" s="250"/>
      <c r="AJ37" s="213"/>
      <c r="AK37" s="247">
        <f t="shared" si="0"/>
        <v>1.1000000000000001</v>
      </c>
      <c r="AL37" s="215">
        <v>50</v>
      </c>
      <c r="AM37" s="215">
        <f t="shared" si="1"/>
        <v>55.000000000000007</v>
      </c>
      <c r="AN37" s="214" t="e">
        <f>AI37+#REF!+#REF!+AJ37</f>
        <v>#REF!</v>
      </c>
      <c r="AO37" s="214"/>
      <c r="AP37" s="214" t="e">
        <f t="shared" si="2"/>
        <v>#REF!</v>
      </c>
    </row>
    <row r="38" spans="1:42">
      <c r="A38" s="222" t="s">
        <v>45</v>
      </c>
      <c r="B38" s="223"/>
      <c r="C38" s="223"/>
      <c r="D38" s="223"/>
      <c r="E38" s="224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>
        <v>0.01</v>
      </c>
      <c r="S38" s="266">
        <f>R38*AK23</f>
        <v>0.5</v>
      </c>
      <c r="T38" s="264">
        <v>0.01</v>
      </c>
      <c r="U38" s="266">
        <f>T38*AK23</f>
        <v>0.5</v>
      </c>
      <c r="V38" s="212"/>
      <c r="W38" s="213"/>
      <c r="X38" s="212"/>
      <c r="Y38" s="213"/>
      <c r="Z38" s="212"/>
      <c r="AA38" s="213"/>
      <c r="AB38" s="212"/>
      <c r="AC38" s="213"/>
      <c r="AD38" s="212"/>
      <c r="AE38" s="213"/>
      <c r="AF38" s="212"/>
      <c r="AG38" s="254"/>
      <c r="AH38" s="248"/>
      <c r="AI38" s="250"/>
      <c r="AJ38" s="213"/>
      <c r="AK38" s="247">
        <f t="shared" si="0"/>
        <v>1</v>
      </c>
      <c r="AL38" s="215">
        <v>58</v>
      </c>
      <c r="AM38" s="214">
        <f t="shared" si="1"/>
        <v>58</v>
      </c>
      <c r="AN38" s="214" t="e">
        <f>AI38+#REF!+#REF!+AJ38</f>
        <v>#REF!</v>
      </c>
      <c r="AO38" s="214"/>
      <c r="AP38" s="214" t="e">
        <f t="shared" si="2"/>
        <v>#REF!</v>
      </c>
    </row>
    <row r="39" spans="1:42" ht="12.75" customHeight="1">
      <c r="A39" s="222" t="s">
        <v>110</v>
      </c>
      <c r="B39" s="223"/>
      <c r="C39" s="223"/>
      <c r="D39" s="223"/>
      <c r="E39" s="224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64">
        <v>0.04</v>
      </c>
      <c r="U39" s="266">
        <f>T39*AK23</f>
        <v>2</v>
      </c>
      <c r="V39" s="212"/>
      <c r="W39" s="213"/>
      <c r="X39" s="212"/>
      <c r="Y39" s="213"/>
      <c r="Z39" s="212"/>
      <c r="AA39" s="213"/>
      <c r="AB39" s="212"/>
      <c r="AC39" s="213"/>
      <c r="AD39" s="212"/>
      <c r="AE39" s="213"/>
      <c r="AF39" s="212"/>
      <c r="AG39" s="254"/>
      <c r="AH39" s="248"/>
      <c r="AI39" s="250"/>
      <c r="AJ39" s="213"/>
      <c r="AK39" s="247">
        <f t="shared" si="0"/>
        <v>2</v>
      </c>
      <c r="AL39" s="215">
        <v>60</v>
      </c>
      <c r="AM39" s="215">
        <f t="shared" si="1"/>
        <v>120</v>
      </c>
      <c r="AN39" s="214" t="e">
        <f>AI39+#REF!+#REF!+AJ39</f>
        <v>#REF!</v>
      </c>
      <c r="AO39" s="214"/>
      <c r="AP39" s="214" t="e">
        <f t="shared" si="2"/>
        <v>#REF!</v>
      </c>
    </row>
    <row r="40" spans="1:42">
      <c r="A40" s="277" t="s">
        <v>203</v>
      </c>
      <c r="B40" s="223"/>
      <c r="C40" s="223"/>
      <c r="D40" s="223"/>
      <c r="E40" s="224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12"/>
      <c r="Q40" s="213"/>
      <c r="R40" s="212"/>
      <c r="S40" s="213"/>
      <c r="T40" s="212"/>
      <c r="U40" s="213"/>
      <c r="V40" s="212"/>
      <c r="W40" s="213"/>
      <c r="X40" s="212"/>
      <c r="Y40" s="213"/>
      <c r="Z40" s="212"/>
      <c r="AA40" s="213"/>
      <c r="AB40" s="212"/>
      <c r="AC40" s="213"/>
      <c r="AD40" s="212"/>
      <c r="AE40" s="213"/>
      <c r="AF40" s="212"/>
      <c r="AG40" s="254"/>
      <c r="AH40" s="248"/>
      <c r="AI40" s="250"/>
      <c r="AJ40" s="213"/>
      <c r="AK40" s="247">
        <f t="shared" si="0"/>
        <v>0</v>
      </c>
      <c r="AL40" s="215">
        <v>0</v>
      </c>
      <c r="AM40" s="214">
        <f t="shared" si="1"/>
        <v>0</v>
      </c>
      <c r="AN40" s="214" t="e">
        <f>AI40+#REF!+#REF!+AJ40</f>
        <v>#REF!</v>
      </c>
      <c r="AO40" s="214"/>
      <c r="AP40" s="214" t="e">
        <f t="shared" si="2"/>
        <v>#REF!</v>
      </c>
    </row>
    <row r="41" spans="1:42">
      <c r="A41" s="222" t="s">
        <v>111</v>
      </c>
      <c r="B41" s="223"/>
      <c r="C41" s="223"/>
      <c r="D41" s="223"/>
      <c r="E41" s="224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>
        <v>8.0000000000000002E-3</v>
      </c>
      <c r="U41" s="266">
        <f>T41*AK23</f>
        <v>0.4</v>
      </c>
      <c r="V41" s="212"/>
      <c r="W41" s="213"/>
      <c r="X41" s="212"/>
      <c r="Y41" s="213"/>
      <c r="Z41" s="212"/>
      <c r="AA41" s="213"/>
      <c r="AB41" s="212"/>
      <c r="AC41" s="213"/>
      <c r="AD41" s="212"/>
      <c r="AE41" s="213"/>
      <c r="AF41" s="212"/>
      <c r="AG41" s="254"/>
      <c r="AH41" s="248"/>
      <c r="AI41" s="250"/>
      <c r="AJ41" s="213"/>
      <c r="AK41" s="247">
        <f t="shared" si="0"/>
        <v>0.4</v>
      </c>
      <c r="AL41" s="215">
        <v>260</v>
      </c>
      <c r="AM41" s="215">
        <f t="shared" si="1"/>
        <v>104</v>
      </c>
      <c r="AN41" s="214" t="e">
        <f>AI41+#REF!+#REF!+AJ41</f>
        <v>#REF!</v>
      </c>
      <c r="AO41" s="214"/>
      <c r="AP41" s="214" t="e">
        <f t="shared" si="2"/>
        <v>#REF!</v>
      </c>
    </row>
    <row r="42" spans="1:42">
      <c r="A42" s="222" t="s">
        <v>179</v>
      </c>
      <c r="B42" s="223"/>
      <c r="C42" s="223"/>
      <c r="D42" s="223"/>
      <c r="E42" s="224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>
        <v>3.0000000000000001E-3</v>
      </c>
      <c r="S42" s="266">
        <f>R42*AK23</f>
        <v>0.15</v>
      </c>
      <c r="T42" s="264">
        <v>6.0000000000000001E-3</v>
      </c>
      <c r="U42" s="266">
        <f>T42*AK23</f>
        <v>0.3</v>
      </c>
      <c r="V42" s="212"/>
      <c r="W42" s="213"/>
      <c r="X42" s="212"/>
      <c r="Y42" s="213"/>
      <c r="Z42" s="212"/>
      <c r="AA42" s="213"/>
      <c r="AB42" s="212"/>
      <c r="AC42" s="213"/>
      <c r="AD42" s="212"/>
      <c r="AE42" s="213"/>
      <c r="AF42" s="212"/>
      <c r="AG42" s="254"/>
      <c r="AH42" s="248"/>
      <c r="AI42" s="250"/>
      <c r="AJ42" s="213"/>
      <c r="AK42" s="247">
        <f t="shared" si="0"/>
        <v>0.44999999999999996</v>
      </c>
      <c r="AL42" s="215">
        <v>170</v>
      </c>
      <c r="AM42" s="215">
        <f t="shared" si="1"/>
        <v>76.499999999999986</v>
      </c>
      <c r="AN42" s="214" t="e">
        <f>AI42+#REF!+#REF!+AJ42</f>
        <v>#REF!</v>
      </c>
      <c r="AO42" s="214"/>
      <c r="AP42" s="214" t="e">
        <f t="shared" si="2"/>
        <v>#REF!</v>
      </c>
    </row>
    <row r="43" spans="1:42">
      <c r="A43" s="222" t="s">
        <v>362</v>
      </c>
      <c r="B43" s="223"/>
      <c r="C43" s="223"/>
      <c r="D43" s="223"/>
      <c r="E43" s="224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212"/>
      <c r="W43" s="213"/>
      <c r="X43" s="212"/>
      <c r="Y43" s="213"/>
      <c r="Z43" s="212"/>
      <c r="AA43" s="213"/>
      <c r="AB43" s="212"/>
      <c r="AC43" s="213"/>
      <c r="AD43" s="212"/>
      <c r="AE43" s="213"/>
      <c r="AF43" s="264">
        <v>0.06</v>
      </c>
      <c r="AG43" s="303">
        <f>AF43*AK23</f>
        <v>3</v>
      </c>
      <c r="AH43" s="248"/>
      <c r="AI43" s="250"/>
      <c r="AJ43" s="213"/>
      <c r="AK43" s="247">
        <f t="shared" si="0"/>
        <v>3</v>
      </c>
      <c r="AL43" s="215">
        <v>160</v>
      </c>
      <c r="AM43" s="215">
        <f t="shared" si="1"/>
        <v>480</v>
      </c>
      <c r="AN43" s="214" t="e">
        <f>AI43+#REF!+#REF!+AJ43</f>
        <v>#REF!</v>
      </c>
      <c r="AO43" s="214"/>
      <c r="AP43" s="214" t="e">
        <f t="shared" si="2"/>
        <v>#REF!</v>
      </c>
    </row>
    <row r="44" spans="1:42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>
        <v>0.04</v>
      </c>
      <c r="K44" s="266">
        <f>J44*AK23</f>
        <v>2</v>
      </c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64">
        <v>1.2E-2</v>
      </c>
      <c r="W44" s="266">
        <f>V44*AK23</f>
        <v>0.6</v>
      </c>
      <c r="X44" s="212"/>
      <c r="Y44" s="213"/>
      <c r="Z44" s="264">
        <v>0.02</v>
      </c>
      <c r="AA44" s="266">
        <f>Z44*AK23</f>
        <v>1</v>
      </c>
      <c r="AB44" s="212"/>
      <c r="AC44" s="213"/>
      <c r="AD44" s="212"/>
      <c r="AE44" s="213"/>
      <c r="AF44" s="212"/>
      <c r="AG44" s="254"/>
      <c r="AH44" s="248"/>
      <c r="AI44" s="250"/>
      <c r="AJ44" s="213"/>
      <c r="AK44" s="247">
        <f t="shared" si="0"/>
        <v>3.6</v>
      </c>
      <c r="AL44" s="267">
        <v>105.111111111111</v>
      </c>
      <c r="AM44" s="215">
        <f t="shared" si="1"/>
        <v>378.39999999999964</v>
      </c>
      <c r="AN44" s="214" t="e">
        <f>AI44+#REF!+#REF!+AJ44</f>
        <v>#REF!</v>
      </c>
      <c r="AO44" s="214"/>
      <c r="AP44" s="214" t="e">
        <f t="shared" si="2"/>
        <v>#REF!</v>
      </c>
    </row>
    <row r="45" spans="1:42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12"/>
      <c r="K45" s="213"/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2"/>
      <c r="Y45" s="213"/>
      <c r="Z45" s="212"/>
      <c r="AA45" s="213"/>
      <c r="AB45" s="264">
        <v>2.7E-2</v>
      </c>
      <c r="AC45" s="266">
        <f>AB45*AK23</f>
        <v>1.35</v>
      </c>
      <c r="AD45" s="212"/>
      <c r="AE45" s="213"/>
      <c r="AF45" s="212"/>
      <c r="AG45" s="254"/>
      <c r="AH45" s="248"/>
      <c r="AI45" s="250"/>
      <c r="AJ45" s="213"/>
      <c r="AK45" s="247">
        <f t="shared" si="0"/>
        <v>1.35</v>
      </c>
      <c r="AL45" s="215">
        <v>122.222222222</v>
      </c>
      <c r="AM45" s="215">
        <f t="shared" si="1"/>
        <v>164.99999999970001</v>
      </c>
      <c r="AN45" s="214" t="e">
        <f>AI45+#REF!+#REF!+AJ45</f>
        <v>#REF!</v>
      </c>
      <c r="AO45" s="214"/>
      <c r="AP45" s="214" t="e">
        <f t="shared" si="2"/>
        <v>#REF!</v>
      </c>
    </row>
    <row r="46" spans="1:42" ht="14.4" customHeight="1">
      <c r="A46" s="584" t="s">
        <v>114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>
        <v>0.2</v>
      </c>
      <c r="Q46" s="266">
        <f>P46*AK23</f>
        <v>10</v>
      </c>
      <c r="R46" s="212"/>
      <c r="S46" s="213"/>
      <c r="T46" s="212"/>
      <c r="U46" s="213"/>
      <c r="V46" s="212"/>
      <c r="W46" s="213"/>
      <c r="X46" s="212"/>
      <c r="Y46" s="213"/>
      <c r="Z46" s="212"/>
      <c r="AA46" s="213"/>
      <c r="AB46" s="212"/>
      <c r="AC46" s="213"/>
      <c r="AD46" s="264">
        <v>0.06</v>
      </c>
      <c r="AE46" s="266">
        <f>AD46*AK23</f>
        <v>3</v>
      </c>
      <c r="AF46" s="212"/>
      <c r="AG46" s="254"/>
      <c r="AH46" s="248"/>
      <c r="AI46" s="250"/>
      <c r="AJ46" s="213"/>
      <c r="AK46" s="247">
        <f t="shared" si="0"/>
        <v>13</v>
      </c>
      <c r="AL46" s="215">
        <v>55</v>
      </c>
      <c r="AM46" s="215">
        <f t="shared" si="1"/>
        <v>715</v>
      </c>
      <c r="AN46" s="214" t="e">
        <f>AI46+#REF!+#REF!+AJ46</f>
        <v>#REF!</v>
      </c>
      <c r="AO46" s="214"/>
      <c r="AP46" s="214" t="e">
        <f t="shared" si="2"/>
        <v>#REF!</v>
      </c>
    </row>
    <row r="47" spans="1:42" ht="13.8" customHeight="1">
      <c r="A47" s="225" t="s">
        <v>238</v>
      </c>
      <c r="B47" s="226"/>
      <c r="C47" s="226"/>
      <c r="D47" s="226"/>
      <c r="E47" s="227"/>
      <c r="F47" s="210"/>
      <c r="G47" s="211" t="s">
        <v>283</v>
      </c>
      <c r="H47" s="212"/>
      <c r="I47" s="213"/>
      <c r="J47" s="212"/>
      <c r="K47" s="213"/>
      <c r="L47" s="212"/>
      <c r="M47" s="213"/>
      <c r="N47" s="212"/>
      <c r="O47" s="213"/>
      <c r="P47" s="212"/>
      <c r="Q47" s="213"/>
      <c r="R47" s="212"/>
      <c r="S47" s="213"/>
      <c r="T47" s="212"/>
      <c r="U47" s="213"/>
      <c r="V47" s="212"/>
      <c r="W47" s="213"/>
      <c r="X47" s="212"/>
      <c r="Y47" s="213"/>
      <c r="Z47" s="212"/>
      <c r="AA47" s="213"/>
      <c r="AB47" s="212"/>
      <c r="AC47" s="213"/>
      <c r="AD47" s="212"/>
      <c r="AE47" s="213"/>
      <c r="AF47" s="212"/>
      <c r="AG47" s="254"/>
      <c r="AH47" s="304">
        <v>1E-3</v>
      </c>
      <c r="AI47" s="305">
        <f>AH47*AK23</f>
        <v>0.05</v>
      </c>
      <c r="AJ47" s="213"/>
      <c r="AK47" s="247">
        <f t="shared" si="0"/>
        <v>0.05</v>
      </c>
      <c r="AL47" s="215">
        <v>550</v>
      </c>
      <c r="AM47" s="215">
        <f t="shared" si="1"/>
        <v>27.5</v>
      </c>
      <c r="AN47" s="214"/>
      <c r="AO47" s="214"/>
      <c r="AP47" s="214"/>
    </row>
    <row r="48" spans="1:42" ht="14.4" customHeight="1">
      <c r="A48" s="225" t="s">
        <v>187</v>
      </c>
      <c r="B48" s="226"/>
      <c r="C48" s="226"/>
      <c r="D48" s="226"/>
      <c r="E48" s="227"/>
      <c r="F48" s="210"/>
      <c r="G48" s="211" t="s">
        <v>283</v>
      </c>
      <c r="H48" s="265"/>
      <c r="I48" s="266"/>
      <c r="J48" s="212"/>
      <c r="K48" s="213"/>
      <c r="L48" s="212"/>
      <c r="M48" s="213"/>
      <c r="N48" s="264">
        <v>1E-3</v>
      </c>
      <c r="O48" s="266">
        <f>N48*AK23</f>
        <v>0.05</v>
      </c>
      <c r="P48" s="212"/>
      <c r="Q48" s="213"/>
      <c r="R48" s="212"/>
      <c r="S48" s="213"/>
      <c r="T48" s="212"/>
      <c r="U48" s="213"/>
      <c r="V48" s="212"/>
      <c r="W48" s="213"/>
      <c r="X48" s="212"/>
      <c r="Y48" s="213"/>
      <c r="Z48" s="212"/>
      <c r="AA48" s="213"/>
      <c r="AB48" s="212"/>
      <c r="AC48" s="213"/>
      <c r="AD48" s="212"/>
      <c r="AE48" s="213"/>
      <c r="AF48" s="212"/>
      <c r="AG48" s="254"/>
      <c r="AH48" s="248"/>
      <c r="AI48" s="250"/>
      <c r="AJ48" s="213"/>
      <c r="AK48" s="247">
        <f t="shared" si="0"/>
        <v>0.05</v>
      </c>
      <c r="AL48" s="215">
        <v>800</v>
      </c>
      <c r="AM48" s="215">
        <f t="shared" si="1"/>
        <v>40</v>
      </c>
      <c r="AN48" s="214"/>
      <c r="AO48" s="214"/>
      <c r="AP48" s="214"/>
    </row>
    <row r="49" spans="1:42" ht="4.2" hidden="1" customHeight="1">
      <c r="A49" s="225"/>
      <c r="B49" s="226"/>
      <c r="C49" s="226"/>
      <c r="D49" s="226"/>
      <c r="E49" s="227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12"/>
      <c r="U49" s="213"/>
      <c r="V49" s="212"/>
      <c r="W49" s="213"/>
      <c r="X49" s="212"/>
      <c r="Y49" s="213"/>
      <c r="Z49" s="212"/>
      <c r="AA49" s="213"/>
      <c r="AB49" s="212"/>
      <c r="AC49" s="213"/>
      <c r="AD49" s="212"/>
      <c r="AE49" s="213"/>
      <c r="AF49" s="212"/>
      <c r="AG49" s="254"/>
      <c r="AH49" s="248"/>
      <c r="AI49" s="250"/>
      <c r="AJ49" s="213"/>
      <c r="AK49" s="247">
        <f t="shared" si="0"/>
        <v>0</v>
      </c>
      <c r="AL49" s="214"/>
      <c r="AM49" s="214">
        <f t="shared" si="1"/>
        <v>0</v>
      </c>
      <c r="AN49" s="214"/>
      <c r="AO49" s="214"/>
      <c r="AP49" s="214"/>
    </row>
    <row r="50" spans="1:42" hidden="1">
      <c r="A50" s="225"/>
      <c r="B50" s="226"/>
      <c r="C50" s="226"/>
      <c r="D50" s="226"/>
      <c r="E50" s="227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/>
      <c r="W50" s="213"/>
      <c r="X50" s="212"/>
      <c r="Y50" s="213"/>
      <c r="Z50" s="212"/>
      <c r="AA50" s="213"/>
      <c r="AB50" s="212"/>
      <c r="AC50" s="213"/>
      <c r="AD50" s="212"/>
      <c r="AE50" s="213"/>
      <c r="AF50" s="212"/>
      <c r="AG50" s="254"/>
      <c r="AH50" s="248"/>
      <c r="AI50" s="250"/>
      <c r="AJ50" s="213"/>
      <c r="AK50" s="247">
        <f t="shared" si="0"/>
        <v>0</v>
      </c>
      <c r="AL50" s="214"/>
      <c r="AM50" s="214">
        <f t="shared" si="1"/>
        <v>0</v>
      </c>
      <c r="AN50" s="214"/>
      <c r="AO50" s="214"/>
      <c r="AP50" s="214"/>
    </row>
    <row r="51" spans="1:42" hidden="1">
      <c r="A51" s="225"/>
      <c r="B51" s="226"/>
      <c r="C51" s="226"/>
      <c r="D51" s="226"/>
      <c r="E51" s="227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2"/>
      <c r="Y51" s="213"/>
      <c r="Z51" s="212"/>
      <c r="AA51" s="213"/>
      <c r="AB51" s="212"/>
      <c r="AC51" s="213"/>
      <c r="AD51" s="212"/>
      <c r="AE51" s="213"/>
      <c r="AF51" s="212"/>
      <c r="AG51" s="254"/>
      <c r="AH51" s="248"/>
      <c r="AI51" s="250"/>
      <c r="AJ51" s="213"/>
      <c r="AK51" s="247">
        <f t="shared" si="0"/>
        <v>0</v>
      </c>
      <c r="AL51" s="214"/>
      <c r="AM51" s="214">
        <f t="shared" si="1"/>
        <v>0</v>
      </c>
      <c r="AN51" s="214"/>
      <c r="AO51" s="214"/>
      <c r="AP51" s="214"/>
    </row>
    <row r="52" spans="1:42" hidden="1">
      <c r="A52" s="225"/>
      <c r="B52" s="226"/>
      <c r="C52" s="226"/>
      <c r="D52" s="226"/>
      <c r="E52" s="227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2"/>
      <c r="Y52" s="213"/>
      <c r="Z52" s="212"/>
      <c r="AA52" s="213"/>
      <c r="AB52" s="212"/>
      <c r="AC52" s="213"/>
      <c r="AD52" s="212"/>
      <c r="AE52" s="213"/>
      <c r="AF52" s="212"/>
      <c r="AG52" s="254"/>
      <c r="AH52" s="248"/>
      <c r="AI52" s="250"/>
      <c r="AJ52" s="213"/>
      <c r="AK52" s="247">
        <f t="shared" si="0"/>
        <v>0</v>
      </c>
      <c r="AL52" s="214"/>
      <c r="AM52" s="214">
        <f t="shared" si="1"/>
        <v>0</v>
      </c>
      <c r="AN52" s="214"/>
      <c r="AO52" s="214"/>
      <c r="AP52" s="214"/>
    </row>
    <row r="53" spans="1:42" hidden="1">
      <c r="A53" s="225"/>
      <c r="B53" s="226"/>
      <c r="C53" s="226"/>
      <c r="D53" s="226"/>
      <c r="E53" s="227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2"/>
      <c r="Y53" s="213"/>
      <c r="Z53" s="212"/>
      <c r="AA53" s="213"/>
      <c r="AB53" s="212"/>
      <c r="AC53" s="213"/>
      <c r="AD53" s="212"/>
      <c r="AE53" s="213"/>
      <c r="AF53" s="212"/>
      <c r="AG53" s="254"/>
      <c r="AH53" s="248"/>
      <c r="AI53" s="250"/>
      <c r="AJ53" s="213"/>
      <c r="AK53" s="247">
        <f t="shared" si="0"/>
        <v>0</v>
      </c>
      <c r="AL53" s="214"/>
      <c r="AM53" s="214">
        <f t="shared" si="1"/>
        <v>0</v>
      </c>
      <c r="AN53" s="214"/>
      <c r="AO53" s="214"/>
      <c r="AP53" s="214"/>
    </row>
    <row r="54" spans="1:42" hidden="1">
      <c r="A54" s="225"/>
      <c r="B54" s="226"/>
      <c r="C54" s="226"/>
      <c r="D54" s="226"/>
      <c r="E54" s="227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2"/>
      <c r="Y54" s="213"/>
      <c r="Z54" s="212"/>
      <c r="AA54" s="213"/>
      <c r="AB54" s="212"/>
      <c r="AC54" s="213"/>
      <c r="AD54" s="212"/>
      <c r="AE54" s="213"/>
      <c r="AF54" s="212"/>
      <c r="AG54" s="254"/>
      <c r="AH54" s="248"/>
      <c r="AI54" s="250"/>
      <c r="AJ54" s="213"/>
      <c r="AK54" s="247">
        <f t="shared" si="0"/>
        <v>0</v>
      </c>
      <c r="AL54" s="214"/>
      <c r="AM54" s="214">
        <f t="shared" si="1"/>
        <v>0</v>
      </c>
      <c r="AN54" s="214"/>
      <c r="AO54" s="214"/>
      <c r="AP54" s="214"/>
    </row>
    <row r="55" spans="1:42" hidden="1">
      <c r="A55" s="225"/>
      <c r="B55" s="226"/>
      <c r="C55" s="226"/>
      <c r="D55" s="226"/>
      <c r="E55" s="227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2"/>
      <c r="Y55" s="213"/>
      <c r="Z55" s="212"/>
      <c r="AA55" s="213"/>
      <c r="AB55" s="212"/>
      <c r="AC55" s="213"/>
      <c r="AD55" s="212"/>
      <c r="AE55" s="213"/>
      <c r="AF55" s="212"/>
      <c r="AG55" s="254"/>
      <c r="AH55" s="248"/>
      <c r="AI55" s="250"/>
      <c r="AJ55" s="213"/>
      <c r="AK55" s="247">
        <f t="shared" si="0"/>
        <v>0</v>
      </c>
      <c r="AL55" s="214"/>
      <c r="AM55" s="214">
        <f t="shared" si="1"/>
        <v>0</v>
      </c>
      <c r="AN55" s="214"/>
      <c r="AO55" s="214"/>
      <c r="AP55" s="214"/>
    </row>
    <row r="56" spans="1:42" hidden="1">
      <c r="A56" s="225"/>
      <c r="B56" s="226"/>
      <c r="C56" s="226"/>
      <c r="D56" s="226"/>
      <c r="E56" s="227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2"/>
      <c r="Y56" s="213"/>
      <c r="Z56" s="212"/>
      <c r="AA56" s="213"/>
      <c r="AB56" s="212"/>
      <c r="AC56" s="213"/>
      <c r="AD56" s="212"/>
      <c r="AE56" s="213"/>
      <c r="AF56" s="212"/>
      <c r="AG56" s="254"/>
      <c r="AH56" s="248"/>
      <c r="AI56" s="250"/>
      <c r="AJ56" s="213"/>
      <c r="AK56" s="247">
        <f t="shared" si="0"/>
        <v>0</v>
      </c>
      <c r="AL56" s="214"/>
      <c r="AM56" s="214">
        <f t="shared" si="1"/>
        <v>0</v>
      </c>
      <c r="AN56" s="214"/>
      <c r="AO56" s="214"/>
      <c r="AP56" s="214"/>
    </row>
    <row r="57" spans="1:42" hidden="1">
      <c r="A57" s="225"/>
      <c r="B57" s="226"/>
      <c r="C57" s="226"/>
      <c r="D57" s="226"/>
      <c r="E57" s="227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12"/>
      <c r="AG57" s="254"/>
      <c r="AH57" s="248"/>
      <c r="AI57" s="250"/>
      <c r="AJ57" s="213"/>
      <c r="AK57" s="247">
        <f t="shared" ref="AK57:AK74" si="3">I57+K57+M57+O57+Q57+S57+U57+W57+Y57+AA57+AC57+AE57+AG57+AI57</f>
        <v>0</v>
      </c>
      <c r="AL57" s="214"/>
      <c r="AM57" s="214">
        <f t="shared" si="1"/>
        <v>0</v>
      </c>
      <c r="AN57" s="214"/>
      <c r="AO57" s="214"/>
      <c r="AP57" s="214"/>
    </row>
    <row r="58" spans="1:42" hidden="1">
      <c r="A58" s="225"/>
      <c r="B58" s="226"/>
      <c r="C58" s="226"/>
      <c r="D58" s="226"/>
      <c r="E58" s="227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2"/>
      <c r="Y58" s="213"/>
      <c r="Z58" s="212"/>
      <c r="AA58" s="213"/>
      <c r="AB58" s="212"/>
      <c r="AC58" s="213"/>
      <c r="AD58" s="212"/>
      <c r="AE58" s="213"/>
      <c r="AF58" s="212"/>
      <c r="AG58" s="254"/>
      <c r="AH58" s="248"/>
      <c r="AI58" s="250"/>
      <c r="AJ58" s="213"/>
      <c r="AK58" s="247">
        <f t="shared" si="3"/>
        <v>0</v>
      </c>
      <c r="AL58" s="214"/>
      <c r="AM58" s="214">
        <f t="shared" si="1"/>
        <v>0</v>
      </c>
      <c r="AN58" s="214"/>
      <c r="AO58" s="214"/>
      <c r="AP58" s="214"/>
    </row>
    <row r="59" spans="1:42" hidden="1">
      <c r="A59" s="225"/>
      <c r="B59" s="226"/>
      <c r="C59" s="226"/>
      <c r="D59" s="226"/>
      <c r="E59" s="227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2"/>
      <c r="Y59" s="213"/>
      <c r="Z59" s="212"/>
      <c r="AA59" s="213"/>
      <c r="AB59" s="212"/>
      <c r="AC59" s="213"/>
      <c r="AD59" s="212"/>
      <c r="AE59" s="213"/>
      <c r="AF59" s="212"/>
      <c r="AG59" s="254"/>
      <c r="AH59" s="248"/>
      <c r="AI59" s="250"/>
      <c r="AJ59" s="213"/>
      <c r="AK59" s="247">
        <f t="shared" si="3"/>
        <v>0</v>
      </c>
      <c r="AL59" s="214"/>
      <c r="AM59" s="214">
        <f t="shared" si="1"/>
        <v>0</v>
      </c>
      <c r="AN59" s="214"/>
      <c r="AO59" s="214"/>
      <c r="AP59" s="214"/>
    </row>
    <row r="60" spans="1:42" hidden="1">
      <c r="A60" s="225"/>
      <c r="B60" s="226"/>
      <c r="C60" s="226"/>
      <c r="D60" s="226"/>
      <c r="E60" s="227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2"/>
      <c r="Y60" s="213"/>
      <c r="Z60" s="212"/>
      <c r="AA60" s="213"/>
      <c r="AB60" s="212"/>
      <c r="AC60" s="213"/>
      <c r="AD60" s="212"/>
      <c r="AE60" s="213"/>
      <c r="AF60" s="212"/>
      <c r="AG60" s="254"/>
      <c r="AH60" s="248"/>
      <c r="AI60" s="250"/>
      <c r="AJ60" s="213"/>
      <c r="AK60" s="247">
        <f t="shared" si="3"/>
        <v>0</v>
      </c>
      <c r="AL60" s="214"/>
      <c r="AM60" s="214">
        <f t="shared" si="1"/>
        <v>0</v>
      </c>
      <c r="AN60" s="214"/>
      <c r="AO60" s="214"/>
      <c r="AP60" s="214"/>
    </row>
    <row r="61" spans="1:42" hidden="1">
      <c r="A61" s="225"/>
      <c r="B61" s="226"/>
      <c r="C61" s="226"/>
      <c r="D61" s="226"/>
      <c r="E61" s="227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2"/>
      <c r="Y61" s="213"/>
      <c r="Z61" s="212"/>
      <c r="AA61" s="213"/>
      <c r="AB61" s="212"/>
      <c r="AC61" s="213"/>
      <c r="AD61" s="212"/>
      <c r="AE61" s="213"/>
      <c r="AF61" s="212"/>
      <c r="AG61" s="254"/>
      <c r="AH61" s="248"/>
      <c r="AI61" s="250"/>
      <c r="AJ61" s="213"/>
      <c r="AK61" s="247">
        <f t="shared" si="3"/>
        <v>0</v>
      </c>
      <c r="AL61" s="214"/>
      <c r="AM61" s="214">
        <f t="shared" si="1"/>
        <v>0</v>
      </c>
      <c r="AN61" s="214"/>
      <c r="AO61" s="214"/>
      <c r="AP61" s="214"/>
    </row>
    <row r="62" spans="1:42" hidden="1">
      <c r="A62" s="225"/>
      <c r="B62" s="226"/>
      <c r="C62" s="226"/>
      <c r="D62" s="226"/>
      <c r="E62" s="227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2"/>
      <c r="Y62" s="213"/>
      <c r="Z62" s="212"/>
      <c r="AA62" s="213"/>
      <c r="AB62" s="212"/>
      <c r="AC62" s="213"/>
      <c r="AD62" s="212"/>
      <c r="AE62" s="213"/>
      <c r="AF62" s="212"/>
      <c r="AG62" s="254"/>
      <c r="AH62" s="248"/>
      <c r="AI62" s="250"/>
      <c r="AJ62" s="213"/>
      <c r="AK62" s="247">
        <f t="shared" si="3"/>
        <v>0</v>
      </c>
      <c r="AL62" s="214"/>
      <c r="AM62" s="214">
        <f t="shared" si="1"/>
        <v>0</v>
      </c>
      <c r="AN62" s="214"/>
      <c r="AO62" s="214"/>
      <c r="AP62" s="214"/>
    </row>
    <row r="63" spans="1:42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2"/>
      <c r="Y63" s="213"/>
      <c r="Z63" s="212"/>
      <c r="AA63" s="213"/>
      <c r="AB63" s="212"/>
      <c r="AC63" s="213"/>
      <c r="AD63" s="212"/>
      <c r="AE63" s="213"/>
      <c r="AF63" s="212"/>
      <c r="AG63" s="254"/>
      <c r="AH63" s="248"/>
      <c r="AI63" s="250"/>
      <c r="AJ63" s="213"/>
      <c r="AK63" s="247">
        <f t="shared" si="3"/>
        <v>0</v>
      </c>
      <c r="AL63" s="214"/>
      <c r="AM63" s="214">
        <f t="shared" si="1"/>
        <v>0</v>
      </c>
      <c r="AN63" s="214"/>
      <c r="AO63" s="214"/>
      <c r="AP63" s="214"/>
    </row>
    <row r="64" spans="1:42" hidden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2"/>
      <c r="Y64" s="213"/>
      <c r="Z64" s="212"/>
      <c r="AA64" s="213"/>
      <c r="AB64" s="212"/>
      <c r="AC64" s="213"/>
      <c r="AD64" s="212"/>
      <c r="AE64" s="213"/>
      <c r="AF64" s="212"/>
      <c r="AG64" s="254"/>
      <c r="AH64" s="248"/>
      <c r="AI64" s="250"/>
      <c r="AJ64" s="213"/>
      <c r="AK64" s="247">
        <f t="shared" si="3"/>
        <v>0</v>
      </c>
      <c r="AL64" s="214"/>
      <c r="AM64" s="214">
        <f t="shared" si="1"/>
        <v>0</v>
      </c>
      <c r="AN64" s="214"/>
      <c r="AO64" s="214"/>
      <c r="AP64" s="214"/>
    </row>
    <row r="65" spans="1:42" hidden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2"/>
      <c r="Y65" s="213"/>
      <c r="Z65" s="212"/>
      <c r="AA65" s="213"/>
      <c r="AB65" s="212"/>
      <c r="AC65" s="213"/>
      <c r="AD65" s="212"/>
      <c r="AE65" s="213"/>
      <c r="AF65" s="212"/>
      <c r="AG65" s="254"/>
      <c r="AH65" s="248"/>
      <c r="AI65" s="250"/>
      <c r="AJ65" s="213"/>
      <c r="AK65" s="247">
        <f t="shared" si="3"/>
        <v>0</v>
      </c>
      <c r="AL65" s="214"/>
      <c r="AM65" s="214">
        <f t="shared" si="1"/>
        <v>0</v>
      </c>
      <c r="AN65" s="214"/>
      <c r="AO65" s="214"/>
      <c r="AP65" s="214"/>
    </row>
    <row r="66" spans="1:42" hidden="1">
      <c r="A66" s="225"/>
      <c r="B66" s="226"/>
      <c r="C66" s="226"/>
      <c r="D66" s="226"/>
      <c r="E66" s="227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2"/>
      <c r="Y66" s="213"/>
      <c r="Z66" s="212"/>
      <c r="AA66" s="213"/>
      <c r="AB66" s="212"/>
      <c r="AC66" s="213"/>
      <c r="AD66" s="212"/>
      <c r="AE66" s="213"/>
      <c r="AF66" s="212"/>
      <c r="AG66" s="254"/>
      <c r="AH66" s="248"/>
      <c r="AI66" s="250"/>
      <c r="AJ66" s="213"/>
      <c r="AK66" s="247">
        <f t="shared" si="3"/>
        <v>0</v>
      </c>
      <c r="AL66" s="214"/>
      <c r="AM66" s="214">
        <f t="shared" si="1"/>
        <v>0</v>
      </c>
      <c r="AN66" s="214"/>
      <c r="AO66" s="214"/>
      <c r="AP66" s="214"/>
    </row>
    <row r="67" spans="1:42" hidden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2"/>
      <c r="Y67" s="213"/>
      <c r="Z67" s="212"/>
      <c r="AA67" s="213"/>
      <c r="AB67" s="212"/>
      <c r="AC67" s="213"/>
      <c r="AD67" s="212"/>
      <c r="AE67" s="213"/>
      <c r="AF67" s="212"/>
      <c r="AG67" s="254"/>
      <c r="AH67" s="248"/>
      <c r="AI67" s="250"/>
      <c r="AJ67" s="213"/>
      <c r="AK67" s="247">
        <f t="shared" si="3"/>
        <v>0</v>
      </c>
      <c r="AL67" s="214"/>
      <c r="AM67" s="214">
        <f t="shared" si="1"/>
        <v>0</v>
      </c>
      <c r="AN67" s="214"/>
      <c r="AO67" s="214"/>
      <c r="AP67" s="214"/>
    </row>
    <row r="68" spans="1:42" hidden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2"/>
      <c r="Y68" s="213"/>
      <c r="Z68" s="212"/>
      <c r="AA68" s="213"/>
      <c r="AB68" s="212"/>
      <c r="AC68" s="213"/>
      <c r="AD68" s="212"/>
      <c r="AE68" s="213"/>
      <c r="AF68" s="212"/>
      <c r="AG68" s="254"/>
      <c r="AH68" s="248"/>
      <c r="AI68" s="250"/>
      <c r="AJ68" s="213"/>
      <c r="AK68" s="247">
        <f t="shared" si="3"/>
        <v>0</v>
      </c>
      <c r="AL68" s="214"/>
      <c r="AM68" s="214">
        <f t="shared" si="1"/>
        <v>0</v>
      </c>
      <c r="AN68" s="214"/>
      <c r="AO68" s="214"/>
      <c r="AP68" s="214"/>
    </row>
    <row r="69" spans="1:42" hidden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2"/>
      <c r="Y69" s="213"/>
      <c r="Z69" s="212"/>
      <c r="AA69" s="213"/>
      <c r="AB69" s="212"/>
      <c r="AC69" s="213"/>
      <c r="AD69" s="212"/>
      <c r="AE69" s="213"/>
      <c r="AF69" s="212"/>
      <c r="AG69" s="254"/>
      <c r="AH69" s="248"/>
      <c r="AI69" s="250"/>
      <c r="AJ69" s="213"/>
      <c r="AK69" s="247">
        <f t="shared" si="3"/>
        <v>0</v>
      </c>
      <c r="AL69" s="214"/>
      <c r="AM69" s="214">
        <f t="shared" si="1"/>
        <v>0</v>
      </c>
      <c r="AN69" s="214"/>
      <c r="AO69" s="214"/>
      <c r="AP69" s="214"/>
    </row>
    <row r="70" spans="1:42" hidden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2"/>
      <c r="Y70" s="213"/>
      <c r="Z70" s="212"/>
      <c r="AA70" s="213"/>
      <c r="AB70" s="212"/>
      <c r="AC70" s="213"/>
      <c r="AD70" s="212"/>
      <c r="AE70" s="213"/>
      <c r="AF70" s="212"/>
      <c r="AG70" s="254"/>
      <c r="AH70" s="259"/>
      <c r="AI70" s="260"/>
      <c r="AJ70" s="213"/>
      <c r="AK70" s="247">
        <f t="shared" si="3"/>
        <v>0</v>
      </c>
      <c r="AL70" s="214"/>
      <c r="AM70" s="214">
        <f t="shared" si="1"/>
        <v>0</v>
      </c>
      <c r="AN70" s="214"/>
      <c r="AO70" s="214"/>
      <c r="AP70" s="214"/>
    </row>
    <row r="71" spans="1:42" hidden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2"/>
      <c r="Y71" s="213"/>
      <c r="Z71" s="212"/>
      <c r="AA71" s="213"/>
      <c r="AB71" s="212"/>
      <c r="AC71" s="213"/>
      <c r="AD71" s="212"/>
      <c r="AE71" s="213"/>
      <c r="AF71" s="212"/>
      <c r="AG71" s="254"/>
      <c r="AH71" s="248"/>
      <c r="AI71" s="250"/>
      <c r="AJ71" s="213"/>
      <c r="AK71" s="247">
        <f t="shared" si="3"/>
        <v>0</v>
      </c>
      <c r="AL71" s="214"/>
      <c r="AM71" s="214">
        <f t="shared" si="1"/>
        <v>0</v>
      </c>
      <c r="AN71" s="214"/>
      <c r="AO71" s="214"/>
      <c r="AP71" s="214"/>
    </row>
    <row r="72" spans="1:42" hidden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2"/>
      <c r="Y72" s="213"/>
      <c r="Z72" s="212"/>
      <c r="AA72" s="213"/>
      <c r="AB72" s="212"/>
      <c r="AC72" s="213"/>
      <c r="AD72" s="212"/>
      <c r="AE72" s="213"/>
      <c r="AF72" s="212"/>
      <c r="AG72" s="254"/>
      <c r="AH72" s="248"/>
      <c r="AI72" s="250"/>
      <c r="AJ72" s="213"/>
      <c r="AK72" s="247">
        <f t="shared" si="3"/>
        <v>0</v>
      </c>
      <c r="AL72" s="214"/>
      <c r="AM72" s="214">
        <f t="shared" si="1"/>
        <v>0</v>
      </c>
      <c r="AN72" s="214"/>
      <c r="AO72" s="214"/>
      <c r="AP72" s="214"/>
    </row>
    <row r="73" spans="1:42" hidden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2"/>
      <c r="Y73" s="213"/>
      <c r="Z73" s="212"/>
      <c r="AA73" s="213"/>
      <c r="AB73" s="212"/>
      <c r="AC73" s="213"/>
      <c r="AD73" s="212"/>
      <c r="AE73" s="213"/>
      <c r="AF73" s="212"/>
      <c r="AG73" s="254"/>
      <c r="AH73" s="248"/>
      <c r="AI73" s="250"/>
      <c r="AJ73" s="213"/>
      <c r="AK73" s="247">
        <f t="shared" si="3"/>
        <v>0</v>
      </c>
      <c r="AL73" s="214"/>
      <c r="AM73" s="214">
        <f t="shared" si="1"/>
        <v>0</v>
      </c>
      <c r="AN73" s="214"/>
      <c r="AO73" s="214"/>
      <c r="AP73" s="214"/>
    </row>
    <row r="74" spans="1:42" ht="12" customHeight="1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0.06</v>
      </c>
      <c r="I74" s="266">
        <f>H74*AK23</f>
        <v>3</v>
      </c>
      <c r="J74" s="212"/>
      <c r="K74" s="213"/>
      <c r="L74" s="212"/>
      <c r="M74" s="213"/>
      <c r="N74" s="212"/>
      <c r="O74" s="213"/>
      <c r="P74" s="212"/>
      <c r="Q74" s="213"/>
      <c r="R74" s="212"/>
      <c r="S74" s="213"/>
      <c r="T74" s="264">
        <v>0.16</v>
      </c>
      <c r="U74" s="266">
        <f>T74*AK23</f>
        <v>8</v>
      </c>
      <c r="V74" s="212">
        <v>1.9199999999999998E-2</v>
      </c>
      <c r="W74" s="266">
        <f>V74*AK23</f>
        <v>0.96</v>
      </c>
      <c r="X74" s="212"/>
      <c r="Y74" s="213"/>
      <c r="Z74" s="212"/>
      <c r="AA74" s="213"/>
      <c r="AB74" s="212"/>
      <c r="AC74" s="213"/>
      <c r="AD74" s="264">
        <v>0.19</v>
      </c>
      <c r="AE74" s="266">
        <f>AD74*AK23</f>
        <v>9.5</v>
      </c>
      <c r="AF74" s="212"/>
      <c r="AG74" s="254"/>
      <c r="AH74" s="248"/>
      <c r="AI74" s="250"/>
      <c r="AJ74" s="213"/>
      <c r="AK74" s="247">
        <f t="shared" si="3"/>
        <v>21.46</v>
      </c>
      <c r="AL74" s="214"/>
      <c r="AM74" s="214">
        <f t="shared" si="1"/>
        <v>0</v>
      </c>
      <c r="AN74" s="214"/>
      <c r="AO74" s="214"/>
      <c r="AP74" s="214"/>
    </row>
    <row r="75" spans="1:42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200"/>
      <c r="Y75" s="198"/>
      <c r="Z75" s="200"/>
      <c r="AA75" s="198"/>
      <c r="AB75" s="200"/>
      <c r="AC75" s="198"/>
      <c r="AD75" s="200"/>
      <c r="AE75" s="198"/>
      <c r="AF75" s="200"/>
      <c r="AG75" s="255"/>
      <c r="AH75" s="259"/>
      <c r="AI75" s="260"/>
      <c r="AJ75" s="198"/>
      <c r="AK75" s="197"/>
      <c r="AL75" s="247"/>
      <c r="AM75" s="268">
        <f>SUM(AM25:AM74)</f>
        <v>8480.304565215949</v>
      </c>
      <c r="AN75" s="269"/>
      <c r="AO75" s="269"/>
      <c r="AP75" s="269" t="e">
        <f>SUM(AP25:AP46)</f>
        <v>#REF!</v>
      </c>
    </row>
    <row r="76" spans="1:42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200"/>
      <c r="Y76" s="198"/>
      <c r="Z76" s="200"/>
      <c r="AA76" s="198"/>
      <c r="AB76" s="200"/>
      <c r="AC76" s="198"/>
      <c r="AD76" s="200"/>
      <c r="AE76" s="198"/>
      <c r="AF76" s="200"/>
      <c r="AG76" s="306"/>
      <c r="AH76" s="200"/>
      <c r="AI76" s="198"/>
      <c r="AJ76" s="198"/>
      <c r="AK76" s="197"/>
      <c r="AL76" s="197"/>
      <c r="AM76" s="197"/>
      <c r="AN76" s="197"/>
      <c r="AO76" s="197"/>
      <c r="AP76" s="197"/>
    </row>
    <row r="77" spans="1:42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187"/>
      <c r="Y77" s="306"/>
      <c r="Z77" s="216"/>
      <c r="AA77" s="189"/>
      <c r="AB77" s="187"/>
      <c r="AC77" s="306"/>
      <c r="AD77" s="306"/>
      <c r="AE77" s="306"/>
      <c r="AF77" s="306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</row>
    <row r="78" spans="1:42">
      <c r="A78" s="187"/>
      <c r="B78" s="187"/>
      <c r="C78" s="187"/>
      <c r="D78" s="187"/>
      <c r="E78" s="187"/>
      <c r="F78" s="187"/>
      <c r="G78" s="244" t="s">
        <v>292</v>
      </c>
      <c r="H78" s="244"/>
      <c r="I78" s="244"/>
      <c r="J78" s="244"/>
      <c r="K78" s="244"/>
      <c r="L78" s="244"/>
      <c r="M78" s="244"/>
      <c r="N78" s="244"/>
      <c r="O78" s="244" t="s">
        <v>293</v>
      </c>
      <c r="P78" s="244"/>
      <c r="Q78" s="244"/>
      <c r="R78" s="244"/>
      <c r="S78" s="244"/>
      <c r="T78" s="244"/>
      <c r="U78" s="244"/>
      <c r="V78" s="187"/>
      <c r="W78" s="187"/>
      <c r="X78" s="187"/>
      <c r="Y78" s="187"/>
      <c r="Z78" s="187" t="s">
        <v>292</v>
      </c>
      <c r="AA78" s="187"/>
      <c r="AB78" s="187"/>
      <c r="AC78" s="187"/>
      <c r="AD78" s="244" t="s">
        <v>293</v>
      </c>
      <c r="AE78" s="244"/>
      <c r="AF78" s="244"/>
      <c r="AG78" s="244"/>
      <c r="AH78" s="244"/>
      <c r="AI78" s="244"/>
      <c r="AJ78" s="187"/>
      <c r="AK78" s="187"/>
      <c r="AL78" s="187"/>
      <c r="AM78" s="187"/>
      <c r="AN78" s="187"/>
      <c r="AO78" s="187"/>
      <c r="AP78" s="187"/>
    </row>
    <row r="79" spans="1:42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270"/>
      <c r="Y79" s="219"/>
      <c r="Z79" s="219"/>
      <c r="AA79" s="219"/>
      <c r="AB79" s="220"/>
      <c r="AC79" s="219"/>
      <c r="AD79" s="219"/>
      <c r="AE79" s="330"/>
      <c r="AF79" s="216"/>
      <c r="AG79" s="220"/>
      <c r="AH79" s="270"/>
      <c r="AI79" s="55"/>
      <c r="AJ79" s="220"/>
      <c r="AK79" s="220"/>
      <c r="AL79" s="220"/>
      <c r="AM79" s="220"/>
      <c r="AN79" s="228"/>
      <c r="AO79" s="55"/>
      <c r="AP79" s="55"/>
    </row>
    <row r="80" spans="1:42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270"/>
      <c r="Y80" s="220" t="s">
        <v>292</v>
      </c>
      <c r="Z80" s="220"/>
      <c r="AA80" s="220"/>
      <c r="AB80" s="220"/>
      <c r="AC80" s="220" t="s">
        <v>293</v>
      </c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</row>
    <row r="81" spans="1:42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217"/>
      <c r="O81" s="599"/>
      <c r="P81" s="599"/>
      <c r="Q81" s="599"/>
      <c r="R81" s="599"/>
      <c r="S81" s="599"/>
      <c r="T81" s="599"/>
      <c r="U81" s="599"/>
      <c r="V81" s="599"/>
      <c r="W81" s="599"/>
      <c r="X81" s="599"/>
      <c r="Y81" s="218"/>
      <c r="Z81" s="218"/>
      <c r="AA81" s="218"/>
      <c r="AB81" s="218"/>
      <c r="AC81" s="218"/>
      <c r="AD81" s="218"/>
      <c r="AE81" s="590"/>
      <c r="AF81" s="590"/>
      <c r="AG81" s="590"/>
      <c r="AH81" s="590"/>
      <c r="AI81" s="590"/>
      <c r="AJ81" s="220"/>
      <c r="AK81" s="220"/>
      <c r="AL81" s="220"/>
      <c r="AM81" s="220"/>
      <c r="AN81" s="218"/>
      <c r="AO81" s="55"/>
      <c r="AP81" s="55"/>
    </row>
    <row r="82" spans="1:42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2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21"/>
      <c r="AJ82" s="220"/>
      <c r="AK82" s="220"/>
      <c r="AL82" s="220"/>
      <c r="AM82" s="220"/>
      <c r="AN82" s="220"/>
      <c r="AO82" s="220"/>
      <c r="AP82" s="220"/>
    </row>
  </sheetData>
  <mergeCells count="117">
    <mergeCell ref="A82:G82"/>
    <mergeCell ref="H82:M82"/>
    <mergeCell ref="O82:X82"/>
    <mergeCell ref="AF19:AJ20"/>
    <mergeCell ref="AH21:AI21"/>
    <mergeCell ref="AH24:AI24"/>
    <mergeCell ref="A45:E45"/>
    <mergeCell ref="A46:E46"/>
    <mergeCell ref="A81:G81"/>
    <mergeCell ref="H81:M81"/>
    <mergeCell ref="O81:X81"/>
    <mergeCell ref="AE81:AI81"/>
    <mergeCell ref="A70:E70"/>
    <mergeCell ref="A71:E71"/>
    <mergeCell ref="A72:E72"/>
    <mergeCell ref="A73:E73"/>
    <mergeCell ref="A74:E74"/>
    <mergeCell ref="A75:E76"/>
    <mergeCell ref="A63:E63"/>
    <mergeCell ref="A64:E64"/>
    <mergeCell ref="A65:E65"/>
    <mergeCell ref="N80:R80"/>
    <mergeCell ref="A67:E67"/>
    <mergeCell ref="A68:E68"/>
    <mergeCell ref="A69:E69"/>
    <mergeCell ref="A32:E32"/>
    <mergeCell ref="A33:E33"/>
    <mergeCell ref="A34:E34"/>
    <mergeCell ref="A35:E35"/>
    <mergeCell ref="A37:E37"/>
    <mergeCell ref="A44:E44"/>
    <mergeCell ref="A26:E26"/>
    <mergeCell ref="A27:E27"/>
    <mergeCell ref="A28:E28"/>
    <mergeCell ref="A29:E29"/>
    <mergeCell ref="A30:E30"/>
    <mergeCell ref="A31:E31"/>
    <mergeCell ref="AD24:AE24"/>
    <mergeCell ref="AF24:AG24"/>
    <mergeCell ref="A25:E25"/>
    <mergeCell ref="R24:S24"/>
    <mergeCell ref="T24:U24"/>
    <mergeCell ref="V24:W24"/>
    <mergeCell ref="X24:Y24"/>
    <mergeCell ref="Z24:AA24"/>
    <mergeCell ref="AB24:AC24"/>
    <mergeCell ref="A24:E24"/>
    <mergeCell ref="H24:I24"/>
    <mergeCell ref="J24:K24"/>
    <mergeCell ref="L24:M24"/>
    <mergeCell ref="N24:O24"/>
    <mergeCell ref="P24:Q24"/>
    <mergeCell ref="A23:E23"/>
    <mergeCell ref="H23:O23"/>
    <mergeCell ref="P23:Y23"/>
    <mergeCell ref="AF21:AG21"/>
    <mergeCell ref="A22:E22"/>
    <mergeCell ref="AK22:AM22"/>
    <mergeCell ref="AN22:AP22"/>
    <mergeCell ref="T21:U21"/>
    <mergeCell ref="V21:W21"/>
    <mergeCell ref="X21:Y21"/>
    <mergeCell ref="Z21:AA21"/>
    <mergeCell ref="AB21:AC21"/>
    <mergeCell ref="AD21:AE21"/>
    <mergeCell ref="A18:F18"/>
    <mergeCell ref="G18:G21"/>
    <mergeCell ref="H18:AJ18"/>
    <mergeCell ref="AK18:AP18"/>
    <mergeCell ref="A19:E21"/>
    <mergeCell ref="F19:F21"/>
    <mergeCell ref="H19:O20"/>
    <mergeCell ref="P19:Q20"/>
    <mergeCell ref="R19:AE20"/>
    <mergeCell ref="AK19:AP19"/>
    <mergeCell ref="AK20:AM20"/>
    <mergeCell ref="AN20:AP20"/>
    <mergeCell ref="H21:I21"/>
    <mergeCell ref="J21:K21"/>
    <mergeCell ref="L21:M21"/>
    <mergeCell ref="N21:O21"/>
    <mergeCell ref="P21:Q21"/>
    <mergeCell ref="R21:S21"/>
    <mergeCell ref="A1:T1"/>
    <mergeCell ref="AM9:AP10"/>
    <mergeCell ref="AM7:AP8"/>
    <mergeCell ref="G7:I11"/>
    <mergeCell ref="J7:N11"/>
    <mergeCell ref="O7:R11"/>
    <mergeCell ref="S7:U11"/>
    <mergeCell ref="V7:Y11"/>
    <mergeCell ref="D9:F11"/>
    <mergeCell ref="AM4:AP4"/>
    <mergeCell ref="A5:G5"/>
    <mergeCell ref="AM5:AP5"/>
    <mergeCell ref="B2:F2"/>
    <mergeCell ref="B3:F3"/>
    <mergeCell ref="G2:M2"/>
    <mergeCell ref="G3:M3"/>
    <mergeCell ref="AH1:AK1"/>
    <mergeCell ref="A14:N14"/>
    <mergeCell ref="V15:Y15"/>
    <mergeCell ref="A16:N16"/>
    <mergeCell ref="O16:R16"/>
    <mergeCell ref="AM6:AP6"/>
    <mergeCell ref="AM11:AP12"/>
    <mergeCell ref="AJ12:AK12"/>
    <mergeCell ref="O14:R14"/>
    <mergeCell ref="S14:U14"/>
    <mergeCell ref="V14:Y14"/>
    <mergeCell ref="S16:U16"/>
    <mergeCell ref="V16:Y16"/>
    <mergeCell ref="AF16:AL16"/>
    <mergeCell ref="O15:R15"/>
    <mergeCell ref="S15:U15"/>
    <mergeCell ref="A15:N15"/>
    <mergeCell ref="AF12:AI12"/>
  </mergeCells>
  <pageMargins left="0" right="0" top="0" bottom="0" header="0.51181102362204722" footer="0.51181102362204722"/>
  <pageSetup paperSize="9" scale="60" firstPageNumber="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2"/>
  <sheetViews>
    <sheetView tabSelected="1" topLeftCell="E28" workbookViewId="0">
      <selection activeCell="N21" sqref="N21:O21"/>
    </sheetView>
  </sheetViews>
  <sheetFormatPr defaultColWidth="5.5546875" defaultRowHeight="14.4"/>
  <cols>
    <col min="1" max="1" width="39.77734375" customWidth="1"/>
    <col min="2" max="2" width="1.77734375" customWidth="1"/>
    <col min="3" max="3" width="2.109375" customWidth="1"/>
    <col min="4" max="4" width="2.77734375" customWidth="1"/>
    <col min="5" max="5" width="5.33203125" customWidth="1"/>
    <col min="6" max="6" width="4.88671875" customWidth="1"/>
    <col min="7" max="8" width="5.44140625" customWidth="1"/>
    <col min="9" max="9" width="5.109375" customWidth="1"/>
    <col min="10" max="18" width="4.77734375" customWidth="1"/>
    <col min="19" max="19" width="5.5546875" customWidth="1"/>
    <col min="20" max="20" width="4.77734375" customWidth="1"/>
    <col min="21" max="21" width="5.5546875" customWidth="1"/>
    <col min="23" max="27" width="5.5546875" customWidth="1"/>
    <col min="29" max="34" width="5.5546875" customWidth="1"/>
    <col min="36" max="36" width="5.88671875" customWidth="1"/>
    <col min="37" max="38" width="5.6640625" bestFit="1" customWidth="1"/>
    <col min="39" max="39" width="4.77734375" customWidth="1"/>
    <col min="40" max="40" width="0.21875" hidden="1" customWidth="1"/>
    <col min="41" max="41" width="1.109375" hidden="1" customWidth="1"/>
    <col min="42" max="42" width="5.6640625" customWidth="1"/>
    <col min="43" max="43" width="7.33203125" customWidth="1"/>
    <col min="44" max="44" width="6.88671875" customWidth="1"/>
    <col min="45" max="45" width="1.21875" hidden="1" customWidth="1"/>
    <col min="46" max="46" width="0.109375" hidden="1" customWidth="1"/>
    <col min="47" max="47" width="2.77734375" hidden="1" customWidth="1"/>
  </cols>
  <sheetData>
    <row r="1" spans="1:47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546" t="s">
        <v>435</v>
      </c>
      <c r="AM1" s="546"/>
      <c r="AN1" s="546"/>
      <c r="AO1" s="546"/>
      <c r="AP1" s="546"/>
      <c r="AQ1" s="546"/>
      <c r="AR1" s="187"/>
      <c r="AS1" s="187"/>
      <c r="AT1" s="187"/>
      <c r="AU1" s="187"/>
    </row>
    <row r="2" spans="1:47">
      <c r="A2" s="435" t="s">
        <v>290</v>
      </c>
      <c r="B2" s="517" t="s">
        <v>291</v>
      </c>
      <c r="C2" s="517"/>
      <c r="D2" s="517"/>
      <c r="E2" s="517"/>
      <c r="F2" s="517"/>
      <c r="G2" s="517" t="s">
        <v>361</v>
      </c>
      <c r="H2" s="517"/>
      <c r="I2" s="517"/>
      <c r="J2" s="517"/>
      <c r="K2" s="517"/>
      <c r="L2" s="391"/>
      <c r="M2" s="188"/>
      <c r="N2" s="188"/>
      <c r="O2" s="436"/>
      <c r="P2" s="436"/>
      <c r="Q2" s="436"/>
      <c r="R2" s="436"/>
      <c r="S2" s="436"/>
      <c r="T2" s="436"/>
      <c r="U2" s="436"/>
      <c r="V2" s="436" t="s">
        <v>340</v>
      </c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</row>
    <row r="3" spans="1:47">
      <c r="A3" s="187" t="s">
        <v>291</v>
      </c>
      <c r="B3" s="510" t="s">
        <v>292</v>
      </c>
      <c r="C3" s="510"/>
      <c r="D3" s="510"/>
      <c r="E3" s="510"/>
      <c r="F3" s="510"/>
      <c r="G3" s="607" t="s">
        <v>293</v>
      </c>
      <c r="H3" s="607"/>
      <c r="I3" s="607"/>
      <c r="J3" s="607"/>
      <c r="K3" s="607"/>
      <c r="L3" s="426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</row>
    <row r="4" spans="1:47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361" t="s">
        <v>294</v>
      </c>
      <c r="AI4" s="361"/>
      <c r="AJ4" s="361"/>
      <c r="AK4" s="187"/>
      <c r="AL4" s="187"/>
      <c r="AM4" s="361"/>
      <c r="AN4" s="361"/>
      <c r="AO4" s="187"/>
      <c r="AP4" s="187"/>
      <c r="AQ4" s="308" t="s">
        <v>5</v>
      </c>
      <c r="AR4" s="310"/>
      <c r="AS4" s="309"/>
      <c r="AT4" s="310"/>
    </row>
    <row r="5" spans="1:47">
      <c r="A5" s="331" t="s">
        <v>386</v>
      </c>
      <c r="B5" s="331"/>
      <c r="C5" s="331"/>
      <c r="D5" s="331"/>
      <c r="E5" s="331"/>
      <c r="F5" s="331"/>
      <c r="G5" s="331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361"/>
      <c r="AK5" s="361"/>
      <c r="AL5" s="188"/>
      <c r="AM5" s="190"/>
      <c r="AN5" s="361"/>
      <c r="AO5" s="361"/>
      <c r="AP5" s="388"/>
      <c r="AQ5" s="311" t="s">
        <v>295</v>
      </c>
      <c r="AR5" s="336"/>
      <c r="AS5" s="312"/>
      <c r="AT5" s="313"/>
    </row>
    <row r="6" spans="1:47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297" t="s">
        <v>132</v>
      </c>
      <c r="AB6" s="421"/>
      <c r="AC6" s="421"/>
      <c r="AD6" s="421"/>
      <c r="AE6" s="187">
        <v>20</v>
      </c>
      <c r="AF6" s="400">
        <v>25</v>
      </c>
      <c r="AG6" s="418" t="s">
        <v>296</v>
      </c>
      <c r="AH6" s="190"/>
      <c r="AI6" s="423" t="s">
        <v>297</v>
      </c>
      <c r="AJ6" s="361"/>
      <c r="AK6" s="361"/>
      <c r="AL6" s="188"/>
      <c r="AM6" s="422"/>
      <c r="AN6" s="361"/>
      <c r="AO6" s="361"/>
      <c r="AP6" s="388"/>
      <c r="AQ6" s="315"/>
      <c r="AR6" s="337"/>
      <c r="AS6" s="316"/>
      <c r="AT6" s="317"/>
    </row>
    <row r="7" spans="1:47" ht="14.4" customHeight="1">
      <c r="A7" s="286" t="s">
        <v>298</v>
      </c>
      <c r="B7" s="287"/>
      <c r="C7" s="287"/>
      <c r="D7" s="287"/>
      <c r="E7" s="287"/>
      <c r="F7" s="288"/>
      <c r="G7" s="530" t="s">
        <v>299</v>
      </c>
      <c r="H7" s="531"/>
      <c r="I7" s="532"/>
      <c r="J7" s="530" t="s">
        <v>300</v>
      </c>
      <c r="K7" s="609"/>
      <c r="L7" s="609"/>
      <c r="M7" s="609"/>
      <c r="N7" s="609"/>
      <c r="O7" s="609"/>
      <c r="P7" s="608"/>
      <c r="Q7" s="530" t="s">
        <v>301</v>
      </c>
      <c r="R7" s="531"/>
      <c r="S7" s="531"/>
      <c r="T7" s="532"/>
      <c r="U7" s="530" t="s">
        <v>341</v>
      </c>
      <c r="V7" s="531"/>
      <c r="W7" s="532"/>
      <c r="X7" s="530" t="s">
        <v>302</v>
      </c>
      <c r="Y7" s="608"/>
      <c r="Z7" s="450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90"/>
      <c r="AM7" s="190"/>
      <c r="AN7" s="187"/>
      <c r="AO7" s="187"/>
      <c r="AP7" s="187"/>
      <c r="AQ7" s="319"/>
      <c r="AR7" s="338"/>
      <c r="AS7" s="318"/>
      <c r="AT7" s="320"/>
    </row>
    <row r="8" spans="1:47">
      <c r="A8" s="292"/>
      <c r="B8" s="293"/>
      <c r="C8" s="293"/>
      <c r="D8" s="293"/>
      <c r="E8" s="293"/>
      <c r="F8" s="294"/>
      <c r="G8" s="533"/>
      <c r="H8" s="534"/>
      <c r="I8" s="535"/>
      <c r="J8" s="533"/>
      <c r="K8" s="534"/>
      <c r="L8" s="534"/>
      <c r="M8" s="534"/>
      <c r="N8" s="534"/>
      <c r="O8" s="534"/>
      <c r="P8" s="535"/>
      <c r="Q8" s="533"/>
      <c r="R8" s="534"/>
      <c r="S8" s="534"/>
      <c r="T8" s="535"/>
      <c r="U8" s="533"/>
      <c r="V8" s="534"/>
      <c r="W8" s="535"/>
      <c r="X8" s="533"/>
      <c r="Y8" s="535"/>
      <c r="Z8" s="450"/>
      <c r="AA8" s="188" t="s">
        <v>303</v>
      </c>
      <c r="AB8" s="188"/>
      <c r="AC8" s="421" t="s">
        <v>364</v>
      </c>
      <c r="AD8" s="421"/>
      <c r="AE8" s="421"/>
      <c r="AF8" s="421"/>
      <c r="AG8" s="421"/>
      <c r="AH8" s="361"/>
      <c r="AI8" s="361" t="s">
        <v>304</v>
      </c>
      <c r="AJ8" s="361"/>
      <c r="AK8" s="361"/>
      <c r="AL8" s="188"/>
      <c r="AM8" s="188"/>
      <c r="AN8" s="361"/>
      <c r="AO8" s="361"/>
      <c r="AP8" s="388"/>
      <c r="AQ8" s="321"/>
      <c r="AR8" s="339"/>
      <c r="AS8" s="314"/>
      <c r="AT8" s="322"/>
    </row>
    <row r="9" spans="1:47" ht="14.4" customHeight="1">
      <c r="A9" s="286" t="s">
        <v>305</v>
      </c>
      <c r="B9" s="287"/>
      <c r="C9" s="288"/>
      <c r="D9" s="521" t="s">
        <v>306</v>
      </c>
      <c r="E9" s="522"/>
      <c r="F9" s="523"/>
      <c r="G9" s="533"/>
      <c r="H9" s="534"/>
      <c r="I9" s="535"/>
      <c r="J9" s="533"/>
      <c r="K9" s="534"/>
      <c r="L9" s="534"/>
      <c r="M9" s="534"/>
      <c r="N9" s="534"/>
      <c r="O9" s="534"/>
      <c r="P9" s="535"/>
      <c r="Q9" s="533"/>
      <c r="R9" s="534"/>
      <c r="S9" s="534"/>
      <c r="T9" s="535"/>
      <c r="U9" s="533"/>
      <c r="V9" s="534"/>
      <c r="W9" s="535"/>
      <c r="X9" s="533"/>
      <c r="Y9" s="535"/>
      <c r="Z9" s="450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90"/>
      <c r="AM9" s="190"/>
      <c r="AN9" s="187"/>
      <c r="AO9" s="187"/>
      <c r="AP9" s="187"/>
      <c r="AQ9" s="319"/>
      <c r="AR9" s="338"/>
      <c r="AS9" s="318"/>
      <c r="AT9" s="320"/>
    </row>
    <row r="10" spans="1:47">
      <c r="A10" s="289"/>
      <c r="B10" s="290"/>
      <c r="C10" s="291"/>
      <c r="D10" s="524"/>
      <c r="E10" s="525"/>
      <c r="F10" s="526"/>
      <c r="G10" s="533"/>
      <c r="H10" s="534"/>
      <c r="I10" s="535"/>
      <c r="J10" s="533"/>
      <c r="K10" s="534"/>
      <c r="L10" s="534"/>
      <c r="M10" s="534"/>
      <c r="N10" s="534"/>
      <c r="O10" s="534"/>
      <c r="P10" s="535"/>
      <c r="Q10" s="533"/>
      <c r="R10" s="534"/>
      <c r="S10" s="534"/>
      <c r="T10" s="535"/>
      <c r="U10" s="533"/>
      <c r="V10" s="534"/>
      <c r="W10" s="535"/>
      <c r="X10" s="533"/>
      <c r="Y10" s="535"/>
      <c r="Z10" s="450"/>
      <c r="AA10" s="188" t="s">
        <v>411</v>
      </c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365"/>
      <c r="AQ10" s="344"/>
      <c r="AR10" s="339"/>
      <c r="AS10" s="314"/>
      <c r="AT10" s="322"/>
    </row>
    <row r="11" spans="1:47">
      <c r="A11" s="292"/>
      <c r="B11" s="293"/>
      <c r="C11" s="294"/>
      <c r="D11" s="527"/>
      <c r="E11" s="528"/>
      <c r="F11" s="529"/>
      <c r="G11" s="536"/>
      <c r="H11" s="537"/>
      <c r="I11" s="538"/>
      <c r="J11" s="536"/>
      <c r="K11" s="537"/>
      <c r="L11" s="537"/>
      <c r="M11" s="537"/>
      <c r="N11" s="537"/>
      <c r="O11" s="537"/>
      <c r="P11" s="538"/>
      <c r="Q11" s="536"/>
      <c r="R11" s="537"/>
      <c r="S11" s="537"/>
      <c r="T11" s="538"/>
      <c r="U11" s="536"/>
      <c r="V11" s="537"/>
      <c r="W11" s="538"/>
      <c r="X11" s="536"/>
      <c r="Y11" s="538"/>
      <c r="Z11" s="450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319"/>
      <c r="AR11" s="338"/>
      <c r="AS11" s="318"/>
      <c r="AT11" s="320"/>
    </row>
    <row r="12" spans="1:47" ht="15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572">
        <v>4</v>
      </c>
      <c r="K12" s="573"/>
      <c r="L12" s="573"/>
      <c r="M12" s="573"/>
      <c r="N12" s="573"/>
      <c r="O12" s="573"/>
      <c r="P12" s="574"/>
      <c r="Q12" s="280">
        <v>5</v>
      </c>
      <c r="R12" s="281"/>
      <c r="S12" s="281"/>
      <c r="T12" s="282"/>
      <c r="U12" s="280">
        <v>6</v>
      </c>
      <c r="V12" s="281"/>
      <c r="W12" s="282"/>
      <c r="X12" s="419">
        <v>7</v>
      </c>
      <c r="Y12" s="420"/>
      <c r="Z12" s="386"/>
      <c r="AA12" s="188" t="s">
        <v>308</v>
      </c>
      <c r="AB12" s="188"/>
      <c r="AC12" s="188"/>
      <c r="AD12" s="188"/>
      <c r="AE12" s="188"/>
      <c r="AF12" s="421" t="s">
        <v>365</v>
      </c>
      <c r="AG12" s="421"/>
      <c r="AH12" s="421"/>
      <c r="AI12" s="421"/>
      <c r="AJ12" s="188"/>
      <c r="AK12" s="188"/>
      <c r="AL12" s="188"/>
      <c r="AM12" s="188"/>
      <c r="AN12" s="188"/>
      <c r="AO12" s="188"/>
      <c r="AP12" s="365"/>
      <c r="AQ12" s="343"/>
      <c r="AR12" s="340"/>
      <c r="AS12" s="323"/>
      <c r="AT12" s="324"/>
    </row>
    <row r="13" spans="1:47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501">
        <v>50</v>
      </c>
      <c r="K13" s="502"/>
      <c r="L13" s="502"/>
      <c r="M13" s="502"/>
      <c r="N13" s="502"/>
      <c r="O13" s="502"/>
      <c r="P13" s="503"/>
      <c r="Q13" s="283">
        <v>173.81</v>
      </c>
      <c r="R13" s="284"/>
      <c r="S13" s="284"/>
      <c r="T13" s="285"/>
      <c r="U13" s="283"/>
      <c r="V13" s="284"/>
      <c r="W13" s="285"/>
      <c r="X13" s="424"/>
      <c r="Y13" s="425"/>
      <c r="Z13" s="387"/>
      <c r="AA13" s="387"/>
      <c r="AB13" s="387"/>
      <c r="AC13" s="3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90"/>
      <c r="AO13" s="190"/>
      <c r="AP13" s="190"/>
      <c r="AQ13" s="187"/>
      <c r="AR13" s="187"/>
      <c r="AS13" s="187"/>
      <c r="AT13" s="187"/>
      <c r="AU13" s="187"/>
    </row>
    <row r="14" spans="1:47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16"/>
      <c r="P14" s="417"/>
      <c r="Q14" s="501">
        <v>145.24</v>
      </c>
      <c r="R14" s="502"/>
      <c r="S14" s="502"/>
      <c r="T14" s="503"/>
      <c r="U14" s="501"/>
      <c r="V14" s="502"/>
      <c r="W14" s="503"/>
      <c r="X14" s="424"/>
      <c r="Y14" s="425"/>
      <c r="Z14" s="387"/>
      <c r="AA14" s="387"/>
      <c r="AB14" s="387"/>
      <c r="AC14" s="3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</row>
    <row r="15" spans="1:47">
      <c r="A15" s="498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16"/>
      <c r="P15" s="417"/>
      <c r="Q15" s="501">
        <v>116.67</v>
      </c>
      <c r="R15" s="502"/>
      <c r="S15" s="502"/>
      <c r="T15" s="503"/>
      <c r="U15" s="501"/>
      <c r="V15" s="502"/>
      <c r="W15" s="503"/>
      <c r="X15" s="424"/>
      <c r="Y15" s="425"/>
      <c r="Z15" s="387"/>
      <c r="AA15" s="387"/>
      <c r="AB15" s="387"/>
      <c r="AC15" s="3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</row>
    <row r="16" spans="1:47" ht="13.5" customHeight="1">
      <c r="A16" s="610" t="s">
        <v>309</v>
      </c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11"/>
      <c r="O16" s="451"/>
      <c r="P16" s="452"/>
      <c r="Q16" s="501"/>
      <c r="R16" s="502"/>
      <c r="S16" s="502"/>
      <c r="T16" s="503"/>
      <c r="U16" s="501"/>
      <c r="V16" s="502"/>
      <c r="W16" s="503"/>
      <c r="X16" s="424"/>
      <c r="Y16" s="425"/>
      <c r="Z16" s="387"/>
      <c r="AA16" s="387"/>
      <c r="AB16" s="387"/>
      <c r="AC16" s="387"/>
      <c r="AD16" s="187"/>
      <c r="AE16" s="187"/>
      <c r="AF16" s="187"/>
      <c r="AG16" s="187"/>
      <c r="AH16" s="187"/>
      <c r="AI16" s="187"/>
      <c r="AJ16" s="516" t="s">
        <v>366</v>
      </c>
      <c r="AK16" s="516"/>
      <c r="AL16" s="516"/>
      <c r="AM16" s="516"/>
      <c r="AN16" s="516"/>
      <c r="AO16" s="516"/>
      <c r="AP16" s="516"/>
      <c r="AQ16" s="516"/>
      <c r="AR16" s="187" t="s">
        <v>426</v>
      </c>
      <c r="AS16" s="187"/>
      <c r="AT16" s="187"/>
      <c r="AU16" s="187"/>
    </row>
    <row r="17" spans="1:47" ht="13.5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</row>
    <row r="18" spans="1:47" ht="21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9"/>
      <c r="AP18" s="547" t="s">
        <v>313</v>
      </c>
      <c r="AQ18" s="548"/>
      <c r="AR18" s="548"/>
      <c r="AS18" s="548"/>
      <c r="AT18" s="548"/>
      <c r="AU18" s="549"/>
    </row>
    <row r="19" spans="1:47" ht="15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554"/>
      <c r="L19" s="554"/>
      <c r="M19" s="554"/>
      <c r="N19" s="554"/>
      <c r="O19" s="593"/>
      <c r="P19" s="593"/>
      <c r="Q19" s="555"/>
      <c r="R19" s="553" t="s">
        <v>63</v>
      </c>
      <c r="S19" s="555"/>
      <c r="T19" s="553" t="s">
        <v>116</v>
      </c>
      <c r="U19" s="554"/>
      <c r="V19" s="554"/>
      <c r="W19" s="554"/>
      <c r="X19" s="554"/>
      <c r="Y19" s="554"/>
      <c r="Z19" s="615"/>
      <c r="AA19" s="615"/>
      <c r="AB19" s="554"/>
      <c r="AC19" s="554"/>
      <c r="AD19" s="554"/>
      <c r="AE19" s="554"/>
      <c r="AF19" s="554"/>
      <c r="AG19" s="554"/>
      <c r="AH19" s="554"/>
      <c r="AI19" s="554"/>
      <c r="AJ19" s="592" t="s">
        <v>119</v>
      </c>
      <c r="AK19" s="593"/>
      <c r="AL19" s="593"/>
      <c r="AM19" s="593"/>
      <c r="AN19" s="593"/>
      <c r="AO19" s="594"/>
      <c r="AP19" s="547" t="s">
        <v>316</v>
      </c>
      <c r="AQ19" s="548"/>
      <c r="AR19" s="548"/>
      <c r="AS19" s="548"/>
      <c r="AT19" s="548"/>
      <c r="AU19" s="549"/>
    </row>
    <row r="20" spans="1:47" ht="15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0"/>
      <c r="P20" s="560"/>
      <c r="Q20" s="561"/>
      <c r="R20" s="559"/>
      <c r="S20" s="561"/>
      <c r="T20" s="559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59"/>
      <c r="AK20" s="560"/>
      <c r="AL20" s="560"/>
      <c r="AM20" s="560"/>
      <c r="AN20" s="560"/>
      <c r="AO20" s="561"/>
      <c r="AP20" s="547" t="s">
        <v>317</v>
      </c>
      <c r="AQ20" s="548"/>
      <c r="AR20" s="549"/>
      <c r="AS20" s="547" t="s">
        <v>318</v>
      </c>
      <c r="AT20" s="548"/>
      <c r="AU20" s="549"/>
    </row>
    <row r="21" spans="1:47" ht="83.4" customHeight="1">
      <c r="A21" s="559"/>
      <c r="B21" s="560"/>
      <c r="C21" s="560"/>
      <c r="D21" s="560"/>
      <c r="E21" s="561"/>
      <c r="F21" s="564"/>
      <c r="G21" s="552"/>
      <c r="H21" s="565" t="s">
        <v>387</v>
      </c>
      <c r="I21" s="566"/>
      <c r="J21" s="565" t="s">
        <v>363</v>
      </c>
      <c r="K21" s="566"/>
      <c r="L21" s="565" t="s">
        <v>285</v>
      </c>
      <c r="M21" s="566"/>
      <c r="N21" s="565" t="s">
        <v>367</v>
      </c>
      <c r="O21" s="566"/>
      <c r="P21" s="565" t="s">
        <v>100</v>
      </c>
      <c r="Q21" s="566"/>
      <c r="R21" s="565" t="s">
        <v>388</v>
      </c>
      <c r="S21" s="566"/>
      <c r="T21" s="565" t="s">
        <v>193</v>
      </c>
      <c r="U21" s="566"/>
      <c r="V21" s="565" t="s">
        <v>389</v>
      </c>
      <c r="W21" s="566"/>
      <c r="X21" s="565" t="s">
        <v>390</v>
      </c>
      <c r="Y21" s="566"/>
      <c r="Z21" s="565" t="s">
        <v>156</v>
      </c>
      <c r="AA21" s="566"/>
      <c r="AB21" s="565" t="s">
        <v>391</v>
      </c>
      <c r="AC21" s="566"/>
      <c r="AD21" s="565" t="s">
        <v>38</v>
      </c>
      <c r="AE21" s="566"/>
      <c r="AF21" s="565" t="s">
        <v>125</v>
      </c>
      <c r="AG21" s="566"/>
      <c r="AH21" s="565" t="s">
        <v>392</v>
      </c>
      <c r="AI21" s="566"/>
      <c r="AJ21" s="565" t="s">
        <v>393</v>
      </c>
      <c r="AK21" s="566"/>
      <c r="AL21" s="595" t="s">
        <v>62</v>
      </c>
      <c r="AM21" s="596"/>
      <c r="AN21" s="612" t="s">
        <v>291</v>
      </c>
      <c r="AO21" s="613"/>
      <c r="AP21" s="191" t="s">
        <v>14</v>
      </c>
      <c r="AQ21" s="191" t="s">
        <v>78</v>
      </c>
      <c r="AR21" s="191" t="s">
        <v>319</v>
      </c>
      <c r="AS21" s="191" t="s">
        <v>14</v>
      </c>
      <c r="AT21" s="191" t="s">
        <v>78</v>
      </c>
      <c r="AU21" s="191" t="s">
        <v>319</v>
      </c>
    </row>
    <row r="22" spans="1:47" ht="14.4" customHeight="1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332">
        <v>11</v>
      </c>
      <c r="P22" s="332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332">
        <v>22</v>
      </c>
      <c r="AA22" s="332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32</v>
      </c>
      <c r="AK22" s="251">
        <v>33</v>
      </c>
      <c r="AL22" s="251">
        <v>34</v>
      </c>
      <c r="AM22" s="251">
        <v>35</v>
      </c>
      <c r="AN22" s="251">
        <v>36</v>
      </c>
      <c r="AO22" s="251">
        <v>37</v>
      </c>
      <c r="AP22" s="572">
        <v>38</v>
      </c>
      <c r="AQ22" s="573"/>
      <c r="AR22" s="574"/>
      <c r="AS22" s="572">
        <v>39</v>
      </c>
      <c r="AT22" s="573"/>
      <c r="AU22" s="574"/>
    </row>
    <row r="23" spans="1:47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614"/>
      <c r="P23" s="614"/>
      <c r="Q23" s="571"/>
      <c r="R23" s="571"/>
      <c r="S23" s="571"/>
      <c r="T23" s="571"/>
      <c r="U23" s="571"/>
      <c r="V23" s="571"/>
      <c r="W23" s="571"/>
      <c r="X23" s="571"/>
      <c r="Y23" s="571"/>
      <c r="Z23" s="614"/>
      <c r="AA23" s="614"/>
      <c r="AB23" s="571"/>
      <c r="AC23" s="571"/>
      <c r="AD23" s="249"/>
      <c r="AE23" s="249"/>
      <c r="AF23" s="249"/>
      <c r="AG23" s="249"/>
      <c r="AH23" s="249"/>
      <c r="AI23" s="249"/>
      <c r="AJ23" s="249"/>
      <c r="AK23" s="249"/>
      <c r="AL23" s="256"/>
      <c r="AM23" s="256"/>
      <c r="AN23" s="249"/>
      <c r="AO23" s="250"/>
      <c r="AP23" s="253">
        <v>50</v>
      </c>
      <c r="AQ23" s="196"/>
      <c r="AR23" s="196"/>
      <c r="AS23" s="196"/>
      <c r="AT23" s="196"/>
      <c r="AU23" s="196"/>
    </row>
    <row r="24" spans="1:47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0.03</v>
      </c>
      <c r="K24" s="576"/>
      <c r="L24" s="575">
        <v>0.01</v>
      </c>
      <c r="M24" s="576"/>
      <c r="N24" s="618">
        <v>0.01</v>
      </c>
      <c r="O24" s="619"/>
      <c r="P24" s="620">
        <v>0.2</v>
      </c>
      <c r="Q24" s="619"/>
      <c r="R24" s="575">
        <v>0.2</v>
      </c>
      <c r="S24" s="576"/>
      <c r="T24" s="575">
        <v>0.05</v>
      </c>
      <c r="U24" s="576"/>
      <c r="V24" s="575">
        <v>0.2</v>
      </c>
      <c r="W24" s="576"/>
      <c r="X24" s="575">
        <v>0.08</v>
      </c>
      <c r="Y24" s="576"/>
      <c r="Z24" s="326"/>
      <c r="AA24" s="326"/>
      <c r="AB24" s="575">
        <v>0.15</v>
      </c>
      <c r="AC24" s="576"/>
      <c r="AD24" s="575">
        <v>0.02</v>
      </c>
      <c r="AE24" s="576"/>
      <c r="AF24" s="575">
        <v>0.03</v>
      </c>
      <c r="AG24" s="576"/>
      <c r="AH24" s="575">
        <v>0.2</v>
      </c>
      <c r="AI24" s="576"/>
      <c r="AJ24" s="575">
        <v>0.08</v>
      </c>
      <c r="AK24" s="577"/>
      <c r="AL24" s="597">
        <v>0.2</v>
      </c>
      <c r="AM24" s="598"/>
      <c r="AN24" s="616"/>
      <c r="AO24" s="617"/>
      <c r="AP24" s="196"/>
      <c r="AQ24" s="196"/>
      <c r="AR24" s="196"/>
      <c r="AS24" s="196"/>
      <c r="AT24" s="196"/>
      <c r="AU24" s="196"/>
    </row>
    <row r="25" spans="1:47">
      <c r="A25" s="578" t="s">
        <v>323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333"/>
      <c r="Q25" s="213"/>
      <c r="R25" s="212"/>
      <c r="S25" s="213"/>
      <c r="T25" s="212"/>
      <c r="U25" s="213"/>
      <c r="V25" s="212"/>
      <c r="W25" s="213"/>
      <c r="X25" s="302">
        <v>0.08</v>
      </c>
      <c r="Y25" s="246">
        <f>X25*AP23</f>
        <v>4</v>
      </c>
      <c r="Z25" s="335"/>
      <c r="AA25" s="335"/>
      <c r="AB25" s="212"/>
      <c r="AC25" s="213"/>
      <c r="AD25" s="212"/>
      <c r="AE25" s="213"/>
      <c r="AF25" s="212"/>
      <c r="AG25" s="213"/>
      <c r="AH25" s="212"/>
      <c r="AI25" s="213"/>
      <c r="AJ25" s="212"/>
      <c r="AK25" s="254"/>
      <c r="AL25" s="248"/>
      <c r="AM25" s="250"/>
      <c r="AN25" s="212"/>
      <c r="AO25" s="213"/>
      <c r="AP25" s="247">
        <f t="shared" ref="AP25:AP56" si="0">I25+K25+M25+O25+Q25+S25+U25+W25+Y25+AA25+AC25+AE25+AG25+AI25+AK25+AM25</f>
        <v>4</v>
      </c>
      <c r="AQ25" s="215">
        <v>680</v>
      </c>
      <c r="AR25" s="215">
        <f>AP25*AQ25</f>
        <v>2720</v>
      </c>
      <c r="AS25" s="214"/>
      <c r="AT25" s="214"/>
      <c r="AU25" s="214"/>
    </row>
    <row r="26" spans="1:47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H26*AP23</f>
        <v>5</v>
      </c>
      <c r="J26" s="212"/>
      <c r="K26" s="213"/>
      <c r="L26" s="212"/>
      <c r="M26" s="213"/>
      <c r="N26" s="212"/>
      <c r="O26" s="213"/>
      <c r="P26" s="334">
        <v>0.1</v>
      </c>
      <c r="Q26" s="266">
        <f>P26*AP23</f>
        <v>5</v>
      </c>
      <c r="R26" s="212"/>
      <c r="S26" s="213"/>
      <c r="T26" s="212"/>
      <c r="U26" s="213"/>
      <c r="V26" s="212"/>
      <c r="W26" s="213"/>
      <c r="X26" s="212"/>
      <c r="Y26" s="213"/>
      <c r="Z26" s="333"/>
      <c r="AA26" s="333"/>
      <c r="AB26" s="212"/>
      <c r="AC26" s="213"/>
      <c r="AD26" s="212"/>
      <c r="AE26" s="213"/>
      <c r="AF26" s="212"/>
      <c r="AG26" s="213"/>
      <c r="AH26" s="212"/>
      <c r="AI26" s="213"/>
      <c r="AJ26" s="264">
        <v>0.02</v>
      </c>
      <c r="AK26" s="303">
        <f>AJ26*AP23</f>
        <v>1</v>
      </c>
      <c r="AL26" s="304"/>
      <c r="AM26" s="305"/>
      <c r="AN26" s="212"/>
      <c r="AO26" s="213"/>
      <c r="AP26" s="247">
        <f t="shared" si="0"/>
        <v>11</v>
      </c>
      <c r="AQ26" s="215">
        <v>94</v>
      </c>
      <c r="AR26" s="215">
        <f t="shared" ref="AR26:AR74" si="1">AP26*AQ26</f>
        <v>1034</v>
      </c>
      <c r="AS26" s="214"/>
      <c r="AT26" s="214"/>
      <c r="AU26" s="214"/>
    </row>
    <row r="27" spans="1:47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2E-3</v>
      </c>
      <c r="I27" s="266">
        <f>H27*AP23</f>
        <v>0.1</v>
      </c>
      <c r="J27" s="212"/>
      <c r="K27" s="213"/>
      <c r="L27" s="264">
        <v>0.01</v>
      </c>
      <c r="M27" s="266">
        <f>L27*AP23</f>
        <v>0.5</v>
      </c>
      <c r="N27" s="212"/>
      <c r="O27" s="213"/>
      <c r="P27" s="333"/>
      <c r="Q27" s="213"/>
      <c r="R27" s="212"/>
      <c r="S27" s="213"/>
      <c r="T27" s="212"/>
      <c r="U27" s="213"/>
      <c r="V27" s="212"/>
      <c r="W27" s="213"/>
      <c r="X27" s="212"/>
      <c r="Y27" s="213"/>
      <c r="Z27" s="333">
        <v>2E-3</v>
      </c>
      <c r="AA27" s="334">
        <f>Z27*AP23</f>
        <v>0.1</v>
      </c>
      <c r="AB27" s="264">
        <v>0.01</v>
      </c>
      <c r="AC27" s="266">
        <f>AB27*AP23</f>
        <v>0.5</v>
      </c>
      <c r="AD27" s="212"/>
      <c r="AE27" s="213"/>
      <c r="AF27" s="212"/>
      <c r="AG27" s="213"/>
      <c r="AH27" s="212"/>
      <c r="AI27" s="213"/>
      <c r="AJ27" s="212"/>
      <c r="AK27" s="254"/>
      <c r="AL27" s="248"/>
      <c r="AM27" s="250"/>
      <c r="AN27" s="212"/>
      <c r="AO27" s="213"/>
      <c r="AP27" s="247">
        <f t="shared" si="0"/>
        <v>1.2</v>
      </c>
      <c r="AQ27" s="215">
        <v>1150</v>
      </c>
      <c r="AR27" s="215">
        <f t="shared" si="1"/>
        <v>1380</v>
      </c>
      <c r="AS27" s="214"/>
      <c r="AT27" s="214"/>
      <c r="AU27" s="214"/>
    </row>
    <row r="28" spans="1:47" ht="14.85" customHeight="1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333"/>
      <c r="Q28" s="213"/>
      <c r="R28" s="212"/>
      <c r="S28" s="213"/>
      <c r="T28" s="264">
        <v>8.0000000000000002E-3</v>
      </c>
      <c r="U28" s="266">
        <f>T28*AP23</f>
        <v>0.4</v>
      </c>
      <c r="V28" s="264">
        <v>2E-3</v>
      </c>
      <c r="W28" s="266">
        <f>V28*AP23</f>
        <v>0.1</v>
      </c>
      <c r="X28" s="264">
        <v>4.8009999999999997E-3</v>
      </c>
      <c r="Y28" s="266">
        <f>X28*AP23</f>
        <v>0.24004999999999999</v>
      </c>
      <c r="Z28" s="334"/>
      <c r="AA28" s="334"/>
      <c r="AB28" s="212"/>
      <c r="AC28" s="213"/>
      <c r="AD28" s="212"/>
      <c r="AE28" s="213"/>
      <c r="AF28" s="212"/>
      <c r="AG28" s="213"/>
      <c r="AH28" s="212"/>
      <c r="AI28" s="213"/>
      <c r="AJ28" s="212">
        <v>5.0000000000000001E-3</v>
      </c>
      <c r="AK28" s="303">
        <f>AJ28*AP23</f>
        <v>0.25</v>
      </c>
      <c r="AL28" s="248"/>
      <c r="AM28" s="250"/>
      <c r="AN28" s="212"/>
      <c r="AO28" s="213"/>
      <c r="AP28" s="247">
        <f t="shared" si="0"/>
        <v>0.99004999999999999</v>
      </c>
      <c r="AQ28" s="215">
        <v>157.60869564999999</v>
      </c>
      <c r="AR28" s="215">
        <f t="shared" si="1"/>
        <v>156.04048912828247</v>
      </c>
      <c r="AS28" s="214"/>
      <c r="AT28" s="214"/>
      <c r="AU28" s="214"/>
    </row>
    <row r="29" spans="1:47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333"/>
      <c r="Q29" s="213"/>
      <c r="R29" s="212"/>
      <c r="S29" s="213"/>
      <c r="T29" s="264"/>
      <c r="U29" s="213"/>
      <c r="V29" s="212"/>
      <c r="W29" s="213"/>
      <c r="X29" s="212"/>
      <c r="Y29" s="213"/>
      <c r="Z29" s="333">
        <v>4.0000000000000001E-3</v>
      </c>
      <c r="AA29" s="334">
        <f>Z29*AP23</f>
        <v>0.2</v>
      </c>
      <c r="AB29" s="212"/>
      <c r="AC29" s="213"/>
      <c r="AD29" s="212"/>
      <c r="AE29" s="213"/>
      <c r="AF29" s="212"/>
      <c r="AG29" s="213"/>
      <c r="AH29" s="212"/>
      <c r="AI29" s="213"/>
      <c r="AJ29" s="212">
        <v>3.5999999999999997E-2</v>
      </c>
      <c r="AK29" s="303">
        <f>AJ29*AP23</f>
        <v>1.7999999999999998</v>
      </c>
      <c r="AL29" s="248"/>
      <c r="AM29" s="250"/>
      <c r="AN29" s="212"/>
      <c r="AO29" s="213"/>
      <c r="AP29" s="247">
        <f t="shared" si="0"/>
        <v>1.9999999999999998</v>
      </c>
      <c r="AQ29" s="215">
        <v>47</v>
      </c>
      <c r="AR29" s="215">
        <f t="shared" si="1"/>
        <v>93.999999999999986</v>
      </c>
      <c r="AS29" s="214"/>
      <c r="AT29" s="214"/>
      <c r="AU29" s="214"/>
    </row>
    <row r="30" spans="1:47" ht="13.8" customHeight="1">
      <c r="A30" s="587" t="s">
        <v>57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333"/>
      <c r="Q30" s="213"/>
      <c r="R30" s="212"/>
      <c r="S30" s="213"/>
      <c r="T30" s="212"/>
      <c r="U30" s="213"/>
      <c r="V30" s="212"/>
      <c r="W30" s="213"/>
      <c r="X30" s="212">
        <v>6.0000000000000001E-3</v>
      </c>
      <c r="Y30" s="266">
        <f>X30*AP23</f>
        <v>0.3</v>
      </c>
      <c r="Z30" s="333"/>
      <c r="AA30" s="333"/>
      <c r="AB30" s="212"/>
      <c r="AC30" s="213"/>
      <c r="AD30" s="212"/>
      <c r="AE30" s="213"/>
      <c r="AF30" s="212"/>
      <c r="AG30" s="213"/>
      <c r="AH30" s="264"/>
      <c r="AI30" s="266"/>
      <c r="AJ30" s="212"/>
      <c r="AK30" s="254"/>
      <c r="AL30" s="248"/>
      <c r="AM30" s="250"/>
      <c r="AN30" s="212"/>
      <c r="AO30" s="213"/>
      <c r="AP30" s="247">
        <f t="shared" si="0"/>
        <v>0.3</v>
      </c>
      <c r="AQ30" s="215">
        <v>135</v>
      </c>
      <c r="AR30" s="215">
        <f t="shared" si="1"/>
        <v>40.5</v>
      </c>
      <c r="AS30" s="214"/>
      <c r="AT30" s="214"/>
      <c r="AU30" s="214"/>
    </row>
    <row r="31" spans="1:47">
      <c r="A31" s="587" t="s">
        <v>375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12"/>
      <c r="O31" s="213"/>
      <c r="P31" s="333"/>
      <c r="Q31" s="213"/>
      <c r="R31" s="212"/>
      <c r="S31" s="213"/>
      <c r="T31" s="212"/>
      <c r="U31" s="213"/>
      <c r="V31" s="212"/>
      <c r="W31" s="213"/>
      <c r="X31" s="212"/>
      <c r="Y31" s="213"/>
      <c r="Z31" s="333"/>
      <c r="AA31" s="333"/>
      <c r="AB31" s="264">
        <v>0.04</v>
      </c>
      <c r="AC31" s="266">
        <f>AB31*AP23</f>
        <v>2</v>
      </c>
      <c r="AD31" s="212"/>
      <c r="AE31" s="213"/>
      <c r="AF31" s="212"/>
      <c r="AG31" s="213"/>
      <c r="AH31" s="212"/>
      <c r="AI31" s="213"/>
      <c r="AJ31" s="212"/>
      <c r="AK31" s="254"/>
      <c r="AL31" s="248"/>
      <c r="AM31" s="250"/>
      <c r="AN31" s="212"/>
      <c r="AO31" s="213"/>
      <c r="AP31" s="247">
        <f t="shared" si="0"/>
        <v>2</v>
      </c>
      <c r="AQ31" s="215">
        <v>40</v>
      </c>
      <c r="AR31" s="215">
        <f t="shared" si="1"/>
        <v>80</v>
      </c>
      <c r="AS31" s="214"/>
      <c r="AT31" s="214"/>
      <c r="AU31" s="214"/>
    </row>
    <row r="32" spans="1:47" ht="15" customHeight="1">
      <c r="A32" s="578" t="s">
        <v>104</v>
      </c>
      <c r="B32" s="579"/>
      <c r="C32" s="579"/>
      <c r="D32" s="579"/>
      <c r="E32" s="580"/>
      <c r="F32" s="210" t="s">
        <v>291</v>
      </c>
      <c r="G32" s="211" t="s">
        <v>283</v>
      </c>
      <c r="H32" s="265">
        <v>0.02</v>
      </c>
      <c r="I32" s="266">
        <f>H32*AP23</f>
        <v>1</v>
      </c>
      <c r="J32" s="212"/>
      <c r="K32" s="213"/>
      <c r="L32" s="212"/>
      <c r="M32" s="213"/>
      <c r="N32" s="212"/>
      <c r="O32" s="213"/>
      <c r="P32" s="333"/>
      <c r="Q32" s="213"/>
      <c r="R32" s="212"/>
      <c r="S32" s="213"/>
      <c r="T32" s="212"/>
      <c r="U32" s="213"/>
      <c r="V32" s="212"/>
      <c r="W32" s="213"/>
      <c r="X32" s="212"/>
      <c r="Y32" s="213"/>
      <c r="Z32" s="333"/>
      <c r="AA32" s="333"/>
      <c r="AB32" s="212"/>
      <c r="AC32" s="213"/>
      <c r="AD32" s="212"/>
      <c r="AE32" s="213"/>
      <c r="AF32" s="212"/>
      <c r="AG32" s="213"/>
      <c r="AH32" s="212"/>
      <c r="AI32" s="213"/>
      <c r="AJ32" s="212"/>
      <c r="AK32" s="254"/>
      <c r="AL32" s="248"/>
      <c r="AM32" s="250"/>
      <c r="AN32" s="212"/>
      <c r="AO32" s="213"/>
      <c r="AP32" s="247">
        <f t="shared" si="0"/>
        <v>1</v>
      </c>
      <c r="AQ32" s="215">
        <v>50</v>
      </c>
      <c r="AR32" s="215">
        <f t="shared" si="1"/>
        <v>50</v>
      </c>
      <c r="AS32" s="214"/>
      <c r="AT32" s="214"/>
      <c r="AU32" s="214"/>
    </row>
    <row r="33" spans="1:47" ht="12" customHeight="1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6.0000000000000001E-3</v>
      </c>
      <c r="I33" s="266">
        <f>H33*AP23</f>
        <v>0.3</v>
      </c>
      <c r="J33" s="212"/>
      <c r="K33" s="213"/>
      <c r="L33" s="212"/>
      <c r="M33" s="213"/>
      <c r="N33" s="264"/>
      <c r="O33" s="266"/>
      <c r="P33" s="334">
        <v>0.02</v>
      </c>
      <c r="Q33" s="266">
        <f>P33*AP23</f>
        <v>1</v>
      </c>
      <c r="R33" s="212"/>
      <c r="S33" s="213"/>
      <c r="T33" s="264">
        <v>1E-3</v>
      </c>
      <c r="U33" s="266">
        <f>T33*AP23</f>
        <v>0.05</v>
      </c>
      <c r="V33" s="264"/>
      <c r="W33" s="266"/>
      <c r="X33" s="212"/>
      <c r="Y33" s="213"/>
      <c r="Z33" s="333"/>
      <c r="AA33" s="333"/>
      <c r="AB33" s="212"/>
      <c r="AC33" s="213"/>
      <c r="AD33" s="212"/>
      <c r="AE33" s="213"/>
      <c r="AF33" s="264"/>
      <c r="AG33" s="266"/>
      <c r="AH33" s="264">
        <v>0.01</v>
      </c>
      <c r="AI33" s="266">
        <f>AH33*AP23</f>
        <v>0.5</v>
      </c>
      <c r="AJ33" s="264">
        <v>1E-3</v>
      </c>
      <c r="AK33" s="303">
        <f>AJ33*AP23</f>
        <v>0.05</v>
      </c>
      <c r="AL33" s="304">
        <v>1.4999999999999999E-2</v>
      </c>
      <c r="AM33" s="305">
        <f>AL33*AP23</f>
        <v>0.75</v>
      </c>
      <c r="AN33" s="212"/>
      <c r="AO33" s="213"/>
      <c r="AP33" s="247">
        <f t="shared" si="0"/>
        <v>2.6500000000000004</v>
      </c>
      <c r="AQ33" s="215">
        <v>78</v>
      </c>
      <c r="AR33" s="215">
        <f t="shared" si="1"/>
        <v>206.70000000000002</v>
      </c>
      <c r="AS33" s="214"/>
      <c r="AT33" s="214"/>
      <c r="AU33" s="214"/>
    </row>
    <row r="34" spans="1:47" ht="14.4" customHeight="1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1E-3</v>
      </c>
      <c r="I34" s="266">
        <f>H34*AP23</f>
        <v>0.05</v>
      </c>
      <c r="J34" s="212"/>
      <c r="K34" s="213"/>
      <c r="L34" s="212"/>
      <c r="M34" s="213"/>
      <c r="N34" s="212"/>
      <c r="O34" s="213"/>
      <c r="P34" s="333"/>
      <c r="Q34" s="213"/>
      <c r="R34" s="212"/>
      <c r="S34" s="213"/>
      <c r="T34" s="264">
        <v>8.0000000000000004E-4</v>
      </c>
      <c r="U34" s="266">
        <f>T34*AP23</f>
        <v>0.04</v>
      </c>
      <c r="V34" s="264">
        <v>8.0000000000000004E-4</v>
      </c>
      <c r="W34" s="266">
        <f>V34*AP23</f>
        <v>0.04</v>
      </c>
      <c r="X34" s="264">
        <v>1E-3</v>
      </c>
      <c r="Y34" s="266">
        <f>X34*AP23</f>
        <v>0.05</v>
      </c>
      <c r="Z34" s="334"/>
      <c r="AA34" s="334"/>
      <c r="AB34" s="264">
        <v>2E-3</v>
      </c>
      <c r="AC34" s="266">
        <f>AB34*AP23</f>
        <v>0.1</v>
      </c>
      <c r="AD34" s="212"/>
      <c r="AE34" s="213"/>
      <c r="AF34" s="212"/>
      <c r="AG34" s="213"/>
      <c r="AH34" s="212"/>
      <c r="AI34" s="213"/>
      <c r="AJ34" s="212">
        <v>1E-3</v>
      </c>
      <c r="AK34" s="303">
        <f>AJ34*AP23</f>
        <v>0.05</v>
      </c>
      <c r="AL34" s="248"/>
      <c r="AM34" s="250"/>
      <c r="AN34" s="212"/>
      <c r="AO34" s="213"/>
      <c r="AP34" s="247">
        <f t="shared" si="0"/>
        <v>0.33</v>
      </c>
      <c r="AQ34" s="215">
        <v>25</v>
      </c>
      <c r="AR34" s="214">
        <f t="shared" si="1"/>
        <v>8.25</v>
      </c>
      <c r="AS34" s="214"/>
      <c r="AT34" s="214"/>
      <c r="AU34" s="214"/>
    </row>
    <row r="35" spans="1:47" ht="18" customHeight="1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333"/>
      <c r="Q35" s="213"/>
      <c r="R35" s="212"/>
      <c r="S35" s="213"/>
      <c r="T35" s="212"/>
      <c r="U35" s="213"/>
      <c r="V35" s="264">
        <v>0.1</v>
      </c>
      <c r="W35" s="266">
        <f>V35*AP23</f>
        <v>5</v>
      </c>
      <c r="X35" s="212"/>
      <c r="Y35" s="213"/>
      <c r="Z35" s="333"/>
      <c r="AA35" s="333"/>
      <c r="AB35" s="212"/>
      <c r="AC35" s="213"/>
      <c r="AD35" s="212"/>
      <c r="AE35" s="213"/>
      <c r="AF35" s="212"/>
      <c r="AG35" s="213"/>
      <c r="AH35" s="212"/>
      <c r="AI35" s="213"/>
      <c r="AJ35" s="212"/>
      <c r="AK35" s="254"/>
      <c r="AL35" s="248"/>
      <c r="AM35" s="250"/>
      <c r="AN35" s="212"/>
      <c r="AO35" s="213"/>
      <c r="AP35" s="247">
        <f t="shared" si="0"/>
        <v>5</v>
      </c>
      <c r="AQ35" s="215">
        <v>65</v>
      </c>
      <c r="AR35" s="215">
        <f t="shared" si="1"/>
        <v>325</v>
      </c>
      <c r="AS35" s="214"/>
      <c r="AT35" s="214"/>
      <c r="AU35" s="214"/>
    </row>
    <row r="36" spans="1:47" ht="13.35" customHeight="1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333"/>
      <c r="Q36" s="213"/>
      <c r="R36" s="212"/>
      <c r="S36" s="213"/>
      <c r="T36" s="264"/>
      <c r="U36" s="213"/>
      <c r="V36" s="212"/>
      <c r="W36" s="213"/>
      <c r="X36" s="212"/>
      <c r="Y36" s="213"/>
      <c r="Z36" s="333"/>
      <c r="AA36" s="333"/>
      <c r="AB36" s="212"/>
      <c r="AC36" s="213"/>
      <c r="AD36" s="212"/>
      <c r="AE36" s="213"/>
      <c r="AF36" s="212"/>
      <c r="AG36" s="213"/>
      <c r="AH36" s="212"/>
      <c r="AI36" s="213"/>
      <c r="AJ36" s="212"/>
      <c r="AK36" s="254"/>
      <c r="AL36" s="248"/>
      <c r="AM36" s="250"/>
      <c r="AN36" s="212"/>
      <c r="AO36" s="213"/>
      <c r="AP36" s="247">
        <f t="shared" si="0"/>
        <v>0</v>
      </c>
      <c r="AQ36" s="215">
        <v>60</v>
      </c>
      <c r="AR36" s="215">
        <f t="shared" si="1"/>
        <v>0</v>
      </c>
      <c r="AS36" s="214"/>
      <c r="AT36" s="214"/>
      <c r="AU36" s="214"/>
    </row>
    <row r="37" spans="1:47" ht="14.4" customHeight="1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333"/>
      <c r="Q37" s="213"/>
      <c r="R37" s="212"/>
      <c r="S37" s="213"/>
      <c r="T37" s="264">
        <v>0.01</v>
      </c>
      <c r="U37" s="266">
        <f>T37*AP23</f>
        <v>0.5</v>
      </c>
      <c r="V37" s="264">
        <v>8.9999999999999993E-3</v>
      </c>
      <c r="W37" s="266">
        <f>V37*AP23</f>
        <v>0.44999999999999996</v>
      </c>
      <c r="X37" s="264">
        <v>8.0000000000000002E-3</v>
      </c>
      <c r="Y37" s="266">
        <f>X37*AP23</f>
        <v>0.4</v>
      </c>
      <c r="Z37" s="334">
        <v>6.0000000000000001E-3</v>
      </c>
      <c r="AA37" s="334">
        <f>Z37*AP23</f>
        <v>0.3</v>
      </c>
      <c r="AB37" s="212"/>
      <c r="AC37" s="213"/>
      <c r="AD37" s="212"/>
      <c r="AE37" s="213"/>
      <c r="AF37" s="212"/>
      <c r="AG37" s="213"/>
      <c r="AH37" s="212"/>
      <c r="AI37" s="213"/>
      <c r="AJ37" s="212"/>
      <c r="AK37" s="254"/>
      <c r="AL37" s="248"/>
      <c r="AM37" s="250"/>
      <c r="AN37" s="212"/>
      <c r="AO37" s="213"/>
      <c r="AP37" s="247">
        <f t="shared" si="0"/>
        <v>1.6500000000000001</v>
      </c>
      <c r="AQ37" s="215">
        <v>50</v>
      </c>
      <c r="AR37" s="215">
        <f t="shared" si="1"/>
        <v>82.5</v>
      </c>
      <c r="AS37" s="214"/>
      <c r="AT37" s="214"/>
      <c r="AU37" s="214"/>
    </row>
    <row r="38" spans="1:47" ht="13.8" customHeight="1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333"/>
      <c r="Q38" s="213"/>
      <c r="R38" s="212"/>
      <c r="S38" s="213"/>
      <c r="T38" s="264">
        <v>4.4999999999999998E-2</v>
      </c>
      <c r="U38" s="266">
        <f>T38*AP23</f>
        <v>2.25</v>
      </c>
      <c r="V38" s="264">
        <v>0.01</v>
      </c>
      <c r="W38" s="266">
        <f>V38*AP23</f>
        <v>0.5</v>
      </c>
      <c r="X38" s="212"/>
      <c r="Y38" s="213"/>
      <c r="Z38" s="333">
        <v>2.1999999999999999E-2</v>
      </c>
      <c r="AA38" s="334">
        <f>Z38*AP23</f>
        <v>1.0999999999999999</v>
      </c>
      <c r="AB38" s="212"/>
      <c r="AC38" s="213"/>
      <c r="AD38" s="212"/>
      <c r="AE38" s="213"/>
      <c r="AF38" s="212"/>
      <c r="AG38" s="213"/>
      <c r="AH38" s="212"/>
      <c r="AI38" s="213"/>
      <c r="AJ38" s="212"/>
      <c r="AK38" s="254"/>
      <c r="AL38" s="248"/>
      <c r="AM38" s="250"/>
      <c r="AN38" s="212"/>
      <c r="AO38" s="213"/>
      <c r="AP38" s="247">
        <f t="shared" si="0"/>
        <v>3.8499999999999996</v>
      </c>
      <c r="AQ38" s="215">
        <v>58</v>
      </c>
      <c r="AR38" s="215">
        <f t="shared" si="1"/>
        <v>223.29999999999998</v>
      </c>
      <c r="AS38" s="214"/>
      <c r="AT38" s="214"/>
      <c r="AU38" s="214"/>
    </row>
    <row r="39" spans="1:47" ht="12.75" customHeight="1">
      <c r="A39" s="584" t="s">
        <v>347</v>
      </c>
      <c r="B39" s="585"/>
      <c r="C39" s="585"/>
      <c r="D39" s="585"/>
      <c r="E39" s="586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333"/>
      <c r="Q39" s="213"/>
      <c r="R39" s="212"/>
      <c r="S39" s="213"/>
      <c r="T39" s="212"/>
      <c r="U39" s="213"/>
      <c r="V39" s="264">
        <v>8.0000000000000002E-3</v>
      </c>
      <c r="W39" s="266">
        <f>V39*AP23</f>
        <v>0.4</v>
      </c>
      <c r="X39" s="212"/>
      <c r="Y39" s="213"/>
      <c r="Z39" s="333"/>
      <c r="AA39" s="333"/>
      <c r="AB39" s="212"/>
      <c r="AC39" s="213"/>
      <c r="AD39" s="212"/>
      <c r="AE39" s="213"/>
      <c r="AF39" s="212"/>
      <c r="AG39" s="213"/>
      <c r="AH39" s="212"/>
      <c r="AI39" s="213"/>
      <c r="AJ39" s="212"/>
      <c r="AK39" s="254"/>
      <c r="AL39" s="248"/>
      <c r="AM39" s="250"/>
      <c r="AN39" s="212"/>
      <c r="AO39" s="213"/>
      <c r="AP39" s="247">
        <f t="shared" si="0"/>
        <v>0.4</v>
      </c>
      <c r="AQ39" s="215">
        <v>52</v>
      </c>
      <c r="AR39" s="215">
        <f t="shared" si="1"/>
        <v>20.8</v>
      </c>
      <c r="AS39" s="214"/>
      <c r="AT39" s="214"/>
      <c r="AU39" s="214"/>
    </row>
    <row r="40" spans="1:47">
      <c r="A40" s="277" t="s">
        <v>203</v>
      </c>
      <c r="B40" s="278"/>
      <c r="C40" s="278"/>
      <c r="D40" s="278"/>
      <c r="E40" s="279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333"/>
      <c r="Q40" s="213"/>
      <c r="R40" s="212"/>
      <c r="S40" s="213"/>
      <c r="T40" s="212"/>
      <c r="U40" s="213"/>
      <c r="V40" s="212"/>
      <c r="W40" s="213"/>
      <c r="X40" s="212"/>
      <c r="Y40" s="213"/>
      <c r="Z40" s="333"/>
      <c r="AA40" s="333"/>
      <c r="AB40" s="212"/>
      <c r="AC40" s="213"/>
      <c r="AD40" s="212"/>
      <c r="AE40" s="213"/>
      <c r="AF40" s="212"/>
      <c r="AG40" s="213"/>
      <c r="AH40" s="212"/>
      <c r="AI40" s="213"/>
      <c r="AJ40" s="212"/>
      <c r="AK40" s="254"/>
      <c r="AL40" s="248"/>
      <c r="AM40" s="250"/>
      <c r="AN40" s="212"/>
      <c r="AO40" s="213"/>
      <c r="AP40" s="247">
        <f t="shared" si="0"/>
        <v>0</v>
      </c>
      <c r="AQ40" s="215">
        <v>0</v>
      </c>
      <c r="AR40" s="214">
        <f t="shared" si="1"/>
        <v>0</v>
      </c>
      <c r="AS40" s="214"/>
      <c r="AT40" s="214"/>
      <c r="AU40" s="214"/>
    </row>
    <row r="41" spans="1:47" ht="14.1" customHeight="1">
      <c r="A41" s="325" t="s">
        <v>92</v>
      </c>
      <c r="B41" s="278"/>
      <c r="C41" s="278"/>
      <c r="D41" s="278"/>
      <c r="E41" s="279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333"/>
      <c r="Q41" s="213"/>
      <c r="R41" s="212"/>
      <c r="S41" s="213"/>
      <c r="T41" s="212"/>
      <c r="U41" s="213"/>
      <c r="V41" s="264"/>
      <c r="W41" s="266"/>
      <c r="X41" s="212"/>
      <c r="Y41" s="213"/>
      <c r="Z41" s="333"/>
      <c r="AA41" s="333"/>
      <c r="AB41" s="212"/>
      <c r="AC41" s="213"/>
      <c r="AD41" s="212"/>
      <c r="AE41" s="213"/>
      <c r="AF41" s="212"/>
      <c r="AG41" s="213"/>
      <c r="AH41" s="264">
        <v>0.02</v>
      </c>
      <c r="AI41" s="266">
        <f>AH41*AP23</f>
        <v>1</v>
      </c>
      <c r="AJ41" s="212"/>
      <c r="AK41" s="254"/>
      <c r="AL41" s="248"/>
      <c r="AM41" s="250"/>
      <c r="AN41" s="212"/>
      <c r="AO41" s="213"/>
      <c r="AP41" s="247">
        <f t="shared" si="0"/>
        <v>1</v>
      </c>
      <c r="AQ41" s="215">
        <v>110</v>
      </c>
      <c r="AR41" s="215">
        <f t="shared" si="1"/>
        <v>110</v>
      </c>
      <c r="AS41" s="214"/>
      <c r="AT41" s="214"/>
      <c r="AU41" s="214"/>
    </row>
    <row r="42" spans="1:47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333"/>
      <c r="Q42" s="213"/>
      <c r="R42" s="212"/>
      <c r="S42" s="213"/>
      <c r="T42" s="264">
        <v>1.2E-2</v>
      </c>
      <c r="U42" s="266">
        <f>T42*AP23</f>
        <v>0.6</v>
      </c>
      <c r="V42" s="264"/>
      <c r="W42" s="266"/>
      <c r="X42" s="212"/>
      <c r="Y42" s="213"/>
      <c r="Z42" s="333">
        <v>4.0000000000000001E-3</v>
      </c>
      <c r="AA42" s="334">
        <f>Z42*AP23</f>
        <v>0.2</v>
      </c>
      <c r="AB42" s="212"/>
      <c r="AC42" s="213"/>
      <c r="AD42" s="212"/>
      <c r="AE42" s="213"/>
      <c r="AF42" s="212"/>
      <c r="AG42" s="213"/>
      <c r="AH42" s="212"/>
      <c r="AI42" s="213"/>
      <c r="AJ42" s="212"/>
      <c r="AK42" s="254"/>
      <c r="AL42" s="248"/>
      <c r="AM42" s="250"/>
      <c r="AN42" s="212"/>
      <c r="AO42" s="213"/>
      <c r="AP42" s="247">
        <f t="shared" si="0"/>
        <v>0.8</v>
      </c>
      <c r="AQ42" s="215">
        <v>170</v>
      </c>
      <c r="AR42" s="215">
        <f t="shared" si="1"/>
        <v>136</v>
      </c>
      <c r="AS42" s="214"/>
      <c r="AT42" s="214"/>
      <c r="AU42" s="214"/>
    </row>
    <row r="43" spans="1:47" ht="13.35" customHeight="1">
      <c r="A43" s="263" t="s">
        <v>348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333"/>
      <c r="Q43" s="213"/>
      <c r="R43" s="212"/>
      <c r="S43" s="213"/>
      <c r="T43" s="212"/>
      <c r="U43" s="213"/>
      <c r="V43" s="212"/>
      <c r="W43" s="213"/>
      <c r="X43" s="212"/>
      <c r="Y43" s="213"/>
      <c r="Z43" s="333"/>
      <c r="AA43" s="333"/>
      <c r="AB43" s="212"/>
      <c r="AC43" s="213"/>
      <c r="AD43" s="212"/>
      <c r="AE43" s="213"/>
      <c r="AF43" s="212"/>
      <c r="AG43" s="213"/>
      <c r="AH43" s="212"/>
      <c r="AI43" s="213"/>
      <c r="AJ43" s="264">
        <v>1.6E-2</v>
      </c>
      <c r="AK43" s="303">
        <f>AJ43*AP23</f>
        <v>0.8</v>
      </c>
      <c r="AL43" s="248"/>
      <c r="AM43" s="250"/>
      <c r="AN43" s="212"/>
      <c r="AO43" s="213"/>
      <c r="AP43" s="247">
        <f t="shared" si="0"/>
        <v>0.8</v>
      </c>
      <c r="AQ43" s="215">
        <v>180</v>
      </c>
      <c r="AR43" s="215">
        <f t="shared" si="1"/>
        <v>144</v>
      </c>
      <c r="AS43" s="214"/>
      <c r="AT43" s="214"/>
      <c r="AU43" s="214"/>
    </row>
    <row r="44" spans="1:47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/>
      <c r="K44" s="266"/>
      <c r="L44" s="212"/>
      <c r="M44" s="213"/>
      <c r="N44" s="212"/>
      <c r="O44" s="213"/>
      <c r="P44" s="333"/>
      <c r="Q44" s="213"/>
      <c r="R44" s="212"/>
      <c r="S44" s="213"/>
      <c r="T44" s="212"/>
      <c r="U44" s="213"/>
      <c r="V44" s="212"/>
      <c r="W44" s="213"/>
      <c r="X44" s="264">
        <v>1.2E-2</v>
      </c>
      <c r="Y44" s="266">
        <f>X44*AP23</f>
        <v>0.6</v>
      </c>
      <c r="Z44" s="334"/>
      <c r="AA44" s="334"/>
      <c r="AB44" s="212"/>
      <c r="AC44" s="213"/>
      <c r="AD44" s="264">
        <v>0.06</v>
      </c>
      <c r="AE44" s="266">
        <f>AD44*AP23</f>
        <v>3</v>
      </c>
      <c r="AF44" s="212"/>
      <c r="AG44" s="213"/>
      <c r="AH44" s="212"/>
      <c r="AI44" s="213"/>
      <c r="AJ44" s="212"/>
      <c r="AK44" s="254"/>
      <c r="AL44" s="248"/>
      <c r="AM44" s="250"/>
      <c r="AN44" s="212"/>
      <c r="AO44" s="213"/>
      <c r="AP44" s="247">
        <f t="shared" si="0"/>
        <v>3.6</v>
      </c>
      <c r="AQ44" s="267">
        <v>105.111111111111</v>
      </c>
      <c r="AR44" s="215">
        <f t="shared" si="1"/>
        <v>378.39999999999964</v>
      </c>
      <c r="AS44" s="214"/>
      <c r="AT44" s="214"/>
      <c r="AU44" s="214"/>
    </row>
    <row r="45" spans="1:47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12"/>
      <c r="K45" s="213"/>
      <c r="L45" s="212"/>
      <c r="M45" s="213"/>
      <c r="N45" s="212"/>
      <c r="O45" s="213"/>
      <c r="P45" s="333"/>
      <c r="Q45" s="213"/>
      <c r="R45" s="212"/>
      <c r="S45" s="213"/>
      <c r="T45" s="212"/>
      <c r="U45" s="213"/>
      <c r="V45" s="212"/>
      <c r="W45" s="213"/>
      <c r="X45" s="212"/>
      <c r="Y45" s="213"/>
      <c r="Z45" s="333"/>
      <c r="AA45" s="333"/>
      <c r="AB45" s="212"/>
      <c r="AC45" s="213"/>
      <c r="AD45" s="212"/>
      <c r="AE45" s="213"/>
      <c r="AF45" s="264">
        <v>2.7E-2</v>
      </c>
      <c r="AG45" s="266">
        <f>AF45*AP23</f>
        <v>1.35</v>
      </c>
      <c r="AH45" s="212"/>
      <c r="AI45" s="213"/>
      <c r="AJ45" s="212"/>
      <c r="AK45" s="254"/>
      <c r="AL45" s="248"/>
      <c r="AM45" s="250"/>
      <c r="AN45" s="212"/>
      <c r="AO45" s="213"/>
      <c r="AP45" s="247">
        <f t="shared" si="0"/>
        <v>1.35</v>
      </c>
      <c r="AQ45" s="215">
        <v>122.222222222</v>
      </c>
      <c r="AR45" s="215">
        <f t="shared" si="1"/>
        <v>164.99999999970001</v>
      </c>
      <c r="AS45" s="214"/>
      <c r="AT45" s="214"/>
      <c r="AU45" s="214"/>
    </row>
    <row r="46" spans="1:47">
      <c r="A46" s="584" t="s">
        <v>363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64">
        <v>2.7E-2</v>
      </c>
      <c r="K46" s="266">
        <f>J46*AP23</f>
        <v>1.35</v>
      </c>
      <c r="L46" s="212"/>
      <c r="M46" s="213"/>
      <c r="N46" s="212"/>
      <c r="O46" s="213"/>
      <c r="P46" s="333"/>
      <c r="Q46" s="213"/>
      <c r="R46" s="264"/>
      <c r="S46" s="266"/>
      <c r="T46" s="212"/>
      <c r="U46" s="213"/>
      <c r="V46" s="212"/>
      <c r="W46" s="213"/>
      <c r="X46" s="212"/>
      <c r="Y46" s="213"/>
      <c r="Z46" s="333"/>
      <c r="AA46" s="333"/>
      <c r="AB46" s="212"/>
      <c r="AC46" s="213"/>
      <c r="AD46" s="212"/>
      <c r="AE46" s="213"/>
      <c r="AF46" s="212"/>
      <c r="AG46" s="213"/>
      <c r="AH46" s="264"/>
      <c r="AI46" s="266"/>
      <c r="AJ46" s="212"/>
      <c r="AK46" s="254"/>
      <c r="AL46" s="248"/>
      <c r="AM46" s="250"/>
      <c r="AN46" s="212"/>
      <c r="AO46" s="213"/>
      <c r="AP46" s="247">
        <f t="shared" si="0"/>
        <v>1.35</v>
      </c>
      <c r="AQ46" s="215">
        <v>95.555555499999997</v>
      </c>
      <c r="AR46" s="215">
        <f t="shared" si="1"/>
        <v>128.999999925</v>
      </c>
      <c r="AS46" s="214"/>
      <c r="AT46" s="214"/>
      <c r="AU46" s="214"/>
    </row>
    <row r="47" spans="1:47">
      <c r="A47" s="263" t="s">
        <v>94</v>
      </c>
      <c r="B47" s="275"/>
      <c r="C47" s="275"/>
      <c r="D47" s="275"/>
      <c r="E47" s="276"/>
      <c r="F47" s="210"/>
      <c r="G47" s="211" t="s">
        <v>283</v>
      </c>
      <c r="H47" s="212"/>
      <c r="I47" s="213"/>
      <c r="J47" s="212"/>
      <c r="K47" s="213"/>
      <c r="L47" s="212"/>
      <c r="M47" s="213"/>
      <c r="N47" s="264"/>
      <c r="O47" s="266"/>
      <c r="P47" s="334">
        <v>1E-3</v>
      </c>
      <c r="Q47" s="266">
        <f>P47*AP23</f>
        <v>0.05</v>
      </c>
      <c r="R47" s="212"/>
      <c r="S47" s="213"/>
      <c r="T47" s="212"/>
      <c r="U47" s="213"/>
      <c r="V47" s="212"/>
      <c r="W47" s="213"/>
      <c r="X47" s="212"/>
      <c r="Y47" s="213"/>
      <c r="Z47" s="333"/>
      <c r="AA47" s="333"/>
      <c r="AB47" s="212"/>
      <c r="AC47" s="213"/>
      <c r="AD47" s="212"/>
      <c r="AE47" s="213"/>
      <c r="AF47" s="212"/>
      <c r="AG47" s="213"/>
      <c r="AH47" s="212"/>
      <c r="AI47" s="213"/>
      <c r="AJ47" s="212"/>
      <c r="AK47" s="254"/>
      <c r="AL47" s="304"/>
      <c r="AM47" s="305"/>
      <c r="AN47" s="212"/>
      <c r="AO47" s="213"/>
      <c r="AP47" s="247">
        <f t="shared" si="0"/>
        <v>0.05</v>
      </c>
      <c r="AQ47" s="215">
        <v>750</v>
      </c>
      <c r="AR47" s="215">
        <f t="shared" si="1"/>
        <v>37.5</v>
      </c>
      <c r="AS47" s="214"/>
      <c r="AT47" s="214"/>
      <c r="AU47" s="214"/>
    </row>
    <row r="48" spans="1:47">
      <c r="A48" s="263" t="s">
        <v>187</v>
      </c>
      <c r="B48" s="275"/>
      <c r="C48" s="275"/>
      <c r="D48" s="275"/>
      <c r="E48" s="276"/>
      <c r="F48" s="210"/>
      <c r="G48" s="211" t="s">
        <v>283</v>
      </c>
      <c r="H48" s="265"/>
      <c r="I48" s="266"/>
      <c r="J48" s="212"/>
      <c r="K48" s="213"/>
      <c r="L48" s="212"/>
      <c r="M48" s="213"/>
      <c r="N48" s="264"/>
      <c r="O48" s="266"/>
      <c r="P48" s="334"/>
      <c r="Q48" s="266"/>
      <c r="R48" s="212"/>
      <c r="S48" s="213"/>
      <c r="T48" s="212"/>
      <c r="U48" s="213"/>
      <c r="V48" s="212"/>
      <c r="W48" s="213"/>
      <c r="X48" s="212"/>
      <c r="Y48" s="213"/>
      <c r="Z48" s="333"/>
      <c r="AA48" s="333"/>
      <c r="AB48" s="212"/>
      <c r="AC48" s="213"/>
      <c r="AD48" s="212"/>
      <c r="AE48" s="213"/>
      <c r="AF48" s="212"/>
      <c r="AG48" s="213"/>
      <c r="AH48" s="212"/>
      <c r="AI48" s="213"/>
      <c r="AJ48" s="212"/>
      <c r="AK48" s="254"/>
      <c r="AL48" s="248">
        <v>1E-3</v>
      </c>
      <c r="AM48" s="305">
        <f>AL48*AP23</f>
        <v>0.05</v>
      </c>
      <c r="AN48" s="212"/>
      <c r="AO48" s="213"/>
      <c r="AP48" s="247">
        <f t="shared" si="0"/>
        <v>0.05</v>
      </c>
      <c r="AQ48" s="215">
        <v>800</v>
      </c>
      <c r="AR48" s="215">
        <f t="shared" si="1"/>
        <v>40</v>
      </c>
      <c r="AS48" s="214"/>
      <c r="AT48" s="214"/>
      <c r="AU48" s="214"/>
    </row>
    <row r="49" spans="1:47" ht="15.75" customHeight="1">
      <c r="A49" s="578" t="s">
        <v>327</v>
      </c>
      <c r="B49" s="579"/>
      <c r="C49" s="579"/>
      <c r="D49" s="579"/>
      <c r="E49" s="580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333"/>
      <c r="Q49" s="213"/>
      <c r="R49" s="212"/>
      <c r="S49" s="213"/>
      <c r="T49" s="212"/>
      <c r="U49" s="213"/>
      <c r="V49" s="212"/>
      <c r="W49" s="213"/>
      <c r="X49" s="212"/>
      <c r="Y49" s="213"/>
      <c r="Z49" s="333"/>
      <c r="AA49" s="333"/>
      <c r="AB49" s="212"/>
      <c r="AC49" s="213"/>
      <c r="AD49" s="212"/>
      <c r="AE49" s="213"/>
      <c r="AF49" s="212"/>
      <c r="AG49" s="213"/>
      <c r="AH49" s="212"/>
      <c r="AI49" s="213"/>
      <c r="AJ49" s="212">
        <v>0.06</v>
      </c>
      <c r="AK49" s="303">
        <f>AJ49*AP23</f>
        <v>3</v>
      </c>
      <c r="AL49" s="248"/>
      <c r="AM49" s="250"/>
      <c r="AN49" s="212"/>
      <c r="AO49" s="213"/>
      <c r="AP49" s="247">
        <f t="shared" si="0"/>
        <v>3</v>
      </c>
      <c r="AQ49" s="215">
        <v>14</v>
      </c>
      <c r="AR49" s="215">
        <f t="shared" si="1"/>
        <v>42</v>
      </c>
      <c r="AS49" s="214"/>
      <c r="AT49" s="214"/>
      <c r="AU49" s="214"/>
    </row>
    <row r="50" spans="1:47" ht="15.75" customHeight="1">
      <c r="A50" s="621" t="s">
        <v>93</v>
      </c>
      <c r="B50" s="622"/>
      <c r="C50" s="622"/>
      <c r="D50" s="622"/>
      <c r="E50" s="623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333"/>
      <c r="Q50" s="213"/>
      <c r="R50" s="264">
        <v>0.1</v>
      </c>
      <c r="S50" s="266">
        <f>R50*AP23</f>
        <v>5</v>
      </c>
      <c r="T50" s="212"/>
      <c r="U50" s="213"/>
      <c r="V50" s="212"/>
      <c r="W50" s="213"/>
      <c r="X50" s="212"/>
      <c r="Y50" s="213"/>
      <c r="Z50" s="333"/>
      <c r="AA50" s="333"/>
      <c r="AB50" s="212"/>
      <c r="AC50" s="213"/>
      <c r="AD50" s="212"/>
      <c r="AE50" s="213"/>
      <c r="AF50" s="212"/>
      <c r="AG50" s="213"/>
      <c r="AH50" s="212"/>
      <c r="AI50" s="213"/>
      <c r="AJ50" s="212"/>
      <c r="AK50" s="254"/>
      <c r="AL50" s="248"/>
      <c r="AM50" s="250"/>
      <c r="AN50" s="212"/>
      <c r="AO50" s="213"/>
      <c r="AP50" s="247">
        <f t="shared" si="0"/>
        <v>5</v>
      </c>
      <c r="AQ50" s="215">
        <v>100</v>
      </c>
      <c r="AR50" s="215">
        <f t="shared" si="1"/>
        <v>500</v>
      </c>
      <c r="AS50" s="214"/>
      <c r="AT50" s="214"/>
      <c r="AU50" s="214"/>
    </row>
    <row r="51" spans="1:47">
      <c r="A51" s="578" t="s">
        <v>367</v>
      </c>
      <c r="B51" s="579"/>
      <c r="C51" s="579"/>
      <c r="D51" s="579"/>
      <c r="E51" s="580"/>
      <c r="F51" s="210"/>
      <c r="G51" s="211" t="s">
        <v>283</v>
      </c>
      <c r="H51" s="212"/>
      <c r="I51" s="213"/>
      <c r="J51" s="212"/>
      <c r="K51" s="213"/>
      <c r="L51" s="212"/>
      <c r="M51" s="213"/>
      <c r="N51" s="264">
        <v>0.01</v>
      </c>
      <c r="O51" s="266">
        <f>N51*AP23</f>
        <v>0.5</v>
      </c>
      <c r="P51" s="333"/>
      <c r="Q51" s="213"/>
      <c r="R51" s="212"/>
      <c r="S51" s="213"/>
      <c r="T51" s="212"/>
      <c r="U51" s="213"/>
      <c r="V51" s="212"/>
      <c r="W51" s="213"/>
      <c r="X51" s="212"/>
      <c r="Y51" s="213"/>
      <c r="Z51" s="333"/>
      <c r="AA51" s="333"/>
      <c r="AB51" s="212"/>
      <c r="AC51" s="213"/>
      <c r="AD51" s="212"/>
      <c r="AE51" s="213"/>
      <c r="AF51" s="212"/>
      <c r="AG51" s="213"/>
      <c r="AH51" s="212"/>
      <c r="AI51" s="213"/>
      <c r="AJ51" s="212"/>
      <c r="AK51" s="254"/>
      <c r="AL51" s="248"/>
      <c r="AM51" s="250"/>
      <c r="AN51" s="212"/>
      <c r="AO51" s="213"/>
      <c r="AP51" s="247">
        <f t="shared" si="0"/>
        <v>0.5</v>
      </c>
      <c r="AQ51" s="215">
        <v>650</v>
      </c>
      <c r="AR51" s="215">
        <f t="shared" si="1"/>
        <v>325</v>
      </c>
      <c r="AS51" s="214"/>
      <c r="AT51" s="214"/>
      <c r="AU51" s="214"/>
    </row>
    <row r="52" spans="1:47">
      <c r="A52" s="578" t="s">
        <v>394</v>
      </c>
      <c r="B52" s="579"/>
      <c r="C52" s="579"/>
      <c r="D52" s="579"/>
      <c r="E52" s="580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333"/>
      <c r="Q52" s="213"/>
      <c r="R52" s="212"/>
      <c r="S52" s="213"/>
      <c r="T52" s="212"/>
      <c r="U52" s="213"/>
      <c r="V52" s="212"/>
      <c r="W52" s="213"/>
      <c r="X52" s="212"/>
      <c r="Y52" s="213"/>
      <c r="Z52" s="333"/>
      <c r="AA52" s="333"/>
      <c r="AB52" s="212"/>
      <c r="AC52" s="213"/>
      <c r="AD52" s="212"/>
      <c r="AE52" s="213"/>
      <c r="AF52" s="212"/>
      <c r="AG52" s="213"/>
      <c r="AH52" s="212"/>
      <c r="AI52" s="213"/>
      <c r="AJ52" s="212">
        <v>2.0000000000000001E-4</v>
      </c>
      <c r="AK52" s="303">
        <f>AJ52*AP23</f>
        <v>0.01</v>
      </c>
      <c r="AL52" s="248"/>
      <c r="AM52" s="250"/>
      <c r="AN52" s="212"/>
      <c r="AO52" s="213"/>
      <c r="AP52" s="247">
        <f t="shared" si="0"/>
        <v>0.01</v>
      </c>
      <c r="AQ52" s="215">
        <v>550</v>
      </c>
      <c r="AR52" s="215">
        <f t="shared" si="1"/>
        <v>5.5</v>
      </c>
      <c r="AS52" s="214"/>
      <c r="AT52" s="214"/>
      <c r="AU52" s="214"/>
    </row>
    <row r="53" spans="1:47" ht="0.6" customHeight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333"/>
      <c r="Q53" s="213"/>
      <c r="R53" s="212"/>
      <c r="S53" s="213"/>
      <c r="T53" s="212"/>
      <c r="U53" s="213"/>
      <c r="V53" s="212"/>
      <c r="W53" s="213"/>
      <c r="X53" s="212"/>
      <c r="Y53" s="213"/>
      <c r="Z53" s="333"/>
      <c r="AA53" s="333"/>
      <c r="AB53" s="212"/>
      <c r="AC53" s="213"/>
      <c r="AD53" s="212"/>
      <c r="AE53" s="213"/>
      <c r="AF53" s="212"/>
      <c r="AG53" s="213"/>
      <c r="AH53" s="212"/>
      <c r="AI53" s="213"/>
      <c r="AJ53" s="212"/>
      <c r="AK53" s="254"/>
      <c r="AL53" s="248"/>
      <c r="AM53" s="250"/>
      <c r="AN53" s="212"/>
      <c r="AO53" s="213"/>
      <c r="AP53" s="247">
        <f t="shared" si="0"/>
        <v>0</v>
      </c>
      <c r="AQ53" s="214"/>
      <c r="AR53" s="214">
        <f t="shared" si="1"/>
        <v>0</v>
      </c>
      <c r="AS53" s="214"/>
      <c r="AT53" s="214"/>
      <c r="AU53" s="214"/>
    </row>
    <row r="54" spans="1:47" hidden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333"/>
      <c r="Q54" s="213"/>
      <c r="R54" s="212"/>
      <c r="S54" s="213"/>
      <c r="T54" s="212"/>
      <c r="U54" s="213"/>
      <c r="V54" s="212"/>
      <c r="W54" s="213"/>
      <c r="X54" s="212"/>
      <c r="Y54" s="213"/>
      <c r="Z54" s="333"/>
      <c r="AA54" s="333"/>
      <c r="AB54" s="212"/>
      <c r="AC54" s="213"/>
      <c r="AD54" s="212"/>
      <c r="AE54" s="213"/>
      <c r="AF54" s="212"/>
      <c r="AG54" s="213"/>
      <c r="AH54" s="212"/>
      <c r="AI54" s="213"/>
      <c r="AJ54" s="212"/>
      <c r="AK54" s="254"/>
      <c r="AL54" s="248"/>
      <c r="AM54" s="250"/>
      <c r="AN54" s="212"/>
      <c r="AO54" s="213"/>
      <c r="AP54" s="247">
        <f t="shared" si="0"/>
        <v>0</v>
      </c>
      <c r="AQ54" s="214"/>
      <c r="AR54" s="214">
        <f t="shared" si="1"/>
        <v>0</v>
      </c>
      <c r="AS54" s="214"/>
      <c r="AT54" s="214"/>
      <c r="AU54" s="214"/>
    </row>
    <row r="55" spans="1:47" hidden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333"/>
      <c r="Q55" s="213"/>
      <c r="R55" s="212"/>
      <c r="S55" s="213"/>
      <c r="T55" s="212"/>
      <c r="U55" s="213"/>
      <c r="V55" s="212"/>
      <c r="W55" s="213"/>
      <c r="X55" s="212"/>
      <c r="Y55" s="213"/>
      <c r="Z55" s="333"/>
      <c r="AA55" s="333"/>
      <c r="AB55" s="212"/>
      <c r="AC55" s="213"/>
      <c r="AD55" s="212"/>
      <c r="AE55" s="213"/>
      <c r="AF55" s="212"/>
      <c r="AG55" s="213"/>
      <c r="AH55" s="212"/>
      <c r="AI55" s="213"/>
      <c r="AJ55" s="212"/>
      <c r="AK55" s="254"/>
      <c r="AL55" s="248"/>
      <c r="AM55" s="250"/>
      <c r="AN55" s="212"/>
      <c r="AO55" s="213"/>
      <c r="AP55" s="247">
        <f t="shared" si="0"/>
        <v>0</v>
      </c>
      <c r="AQ55" s="214"/>
      <c r="AR55" s="214">
        <f t="shared" si="1"/>
        <v>0</v>
      </c>
      <c r="AS55" s="214"/>
      <c r="AT55" s="214"/>
      <c r="AU55" s="214"/>
    </row>
    <row r="56" spans="1:47" hidden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333"/>
      <c r="Q56" s="213"/>
      <c r="R56" s="212"/>
      <c r="S56" s="213"/>
      <c r="T56" s="212"/>
      <c r="U56" s="213"/>
      <c r="V56" s="212"/>
      <c r="W56" s="213"/>
      <c r="X56" s="212"/>
      <c r="Y56" s="213"/>
      <c r="Z56" s="333"/>
      <c r="AA56" s="333"/>
      <c r="AB56" s="212"/>
      <c r="AC56" s="213"/>
      <c r="AD56" s="212"/>
      <c r="AE56" s="213"/>
      <c r="AF56" s="212"/>
      <c r="AG56" s="213"/>
      <c r="AH56" s="212"/>
      <c r="AI56" s="213"/>
      <c r="AJ56" s="212"/>
      <c r="AK56" s="254"/>
      <c r="AL56" s="248"/>
      <c r="AM56" s="250"/>
      <c r="AN56" s="212"/>
      <c r="AO56" s="213"/>
      <c r="AP56" s="247">
        <f t="shared" si="0"/>
        <v>0</v>
      </c>
      <c r="AQ56" s="214"/>
      <c r="AR56" s="214">
        <f t="shared" si="1"/>
        <v>0</v>
      </c>
      <c r="AS56" s="214"/>
      <c r="AT56" s="214"/>
      <c r="AU56" s="214"/>
    </row>
    <row r="57" spans="1:47" hidden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333"/>
      <c r="Q57" s="213"/>
      <c r="R57" s="212"/>
      <c r="S57" s="213"/>
      <c r="T57" s="212"/>
      <c r="U57" s="213"/>
      <c r="V57" s="212"/>
      <c r="W57" s="213"/>
      <c r="X57" s="212"/>
      <c r="Y57" s="213"/>
      <c r="Z57" s="333"/>
      <c r="AA57" s="333"/>
      <c r="AB57" s="212"/>
      <c r="AC57" s="213"/>
      <c r="AD57" s="212"/>
      <c r="AE57" s="213"/>
      <c r="AF57" s="212"/>
      <c r="AG57" s="213"/>
      <c r="AH57" s="212"/>
      <c r="AI57" s="213"/>
      <c r="AJ57" s="212"/>
      <c r="AK57" s="254"/>
      <c r="AL57" s="248"/>
      <c r="AM57" s="250"/>
      <c r="AN57" s="212"/>
      <c r="AO57" s="213"/>
      <c r="AP57" s="247">
        <f t="shared" ref="AP57:AP74" si="2">I57+K57+M57+O57+Q57+S57+U57+W57+Y57+AA57+AC57+AE57+AG57+AI57+AK57+AM57</f>
        <v>0</v>
      </c>
      <c r="AQ57" s="214"/>
      <c r="AR57" s="214">
        <f t="shared" si="1"/>
        <v>0</v>
      </c>
      <c r="AS57" s="214"/>
      <c r="AT57" s="214"/>
      <c r="AU57" s="214"/>
    </row>
    <row r="58" spans="1:47" hidden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333"/>
      <c r="Q58" s="213"/>
      <c r="R58" s="212"/>
      <c r="S58" s="213"/>
      <c r="T58" s="212"/>
      <c r="U58" s="213"/>
      <c r="V58" s="212"/>
      <c r="W58" s="213"/>
      <c r="X58" s="212"/>
      <c r="Y58" s="213"/>
      <c r="Z58" s="333"/>
      <c r="AA58" s="333"/>
      <c r="AB58" s="212"/>
      <c r="AC58" s="213"/>
      <c r="AD58" s="212"/>
      <c r="AE58" s="213"/>
      <c r="AF58" s="212"/>
      <c r="AG58" s="213"/>
      <c r="AH58" s="212"/>
      <c r="AI58" s="213"/>
      <c r="AJ58" s="212"/>
      <c r="AK58" s="254"/>
      <c r="AL58" s="248"/>
      <c r="AM58" s="250"/>
      <c r="AN58" s="212"/>
      <c r="AO58" s="213"/>
      <c r="AP58" s="247">
        <f t="shared" si="2"/>
        <v>0</v>
      </c>
      <c r="AQ58" s="214"/>
      <c r="AR58" s="214">
        <f t="shared" si="1"/>
        <v>0</v>
      </c>
      <c r="AS58" s="214"/>
      <c r="AT58" s="214"/>
      <c r="AU58" s="214"/>
    </row>
    <row r="59" spans="1:47" hidden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333"/>
      <c r="Q59" s="213"/>
      <c r="R59" s="212"/>
      <c r="S59" s="213"/>
      <c r="T59" s="212"/>
      <c r="U59" s="213"/>
      <c r="V59" s="212"/>
      <c r="W59" s="213"/>
      <c r="X59" s="212"/>
      <c r="Y59" s="213"/>
      <c r="Z59" s="333"/>
      <c r="AA59" s="333"/>
      <c r="AB59" s="212"/>
      <c r="AC59" s="213"/>
      <c r="AD59" s="212"/>
      <c r="AE59" s="213"/>
      <c r="AF59" s="212"/>
      <c r="AG59" s="213"/>
      <c r="AH59" s="212"/>
      <c r="AI59" s="213"/>
      <c r="AJ59" s="212"/>
      <c r="AK59" s="254"/>
      <c r="AL59" s="248"/>
      <c r="AM59" s="250"/>
      <c r="AN59" s="212"/>
      <c r="AO59" s="213"/>
      <c r="AP59" s="247">
        <f t="shared" si="2"/>
        <v>0</v>
      </c>
      <c r="AQ59" s="214"/>
      <c r="AR59" s="214">
        <f t="shared" si="1"/>
        <v>0</v>
      </c>
      <c r="AS59" s="214"/>
      <c r="AT59" s="214"/>
      <c r="AU59" s="214"/>
    </row>
    <row r="60" spans="1:47" hidden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333"/>
      <c r="Q60" s="213"/>
      <c r="R60" s="212"/>
      <c r="S60" s="213"/>
      <c r="T60" s="212"/>
      <c r="U60" s="213"/>
      <c r="V60" s="212"/>
      <c r="W60" s="213"/>
      <c r="X60" s="212"/>
      <c r="Y60" s="213"/>
      <c r="Z60" s="333"/>
      <c r="AA60" s="333"/>
      <c r="AB60" s="212"/>
      <c r="AC60" s="213"/>
      <c r="AD60" s="212"/>
      <c r="AE60" s="213"/>
      <c r="AF60" s="212"/>
      <c r="AG60" s="213"/>
      <c r="AH60" s="212"/>
      <c r="AI60" s="213"/>
      <c r="AJ60" s="212"/>
      <c r="AK60" s="254"/>
      <c r="AL60" s="248"/>
      <c r="AM60" s="250"/>
      <c r="AN60" s="212"/>
      <c r="AO60" s="213"/>
      <c r="AP60" s="247">
        <f t="shared" si="2"/>
        <v>0</v>
      </c>
      <c r="AQ60" s="214"/>
      <c r="AR60" s="214">
        <f t="shared" si="1"/>
        <v>0</v>
      </c>
      <c r="AS60" s="214"/>
      <c r="AT60" s="214"/>
      <c r="AU60" s="214"/>
    </row>
    <row r="61" spans="1:47" hidden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333"/>
      <c r="Q61" s="213"/>
      <c r="R61" s="212"/>
      <c r="S61" s="213"/>
      <c r="T61" s="212"/>
      <c r="U61" s="213"/>
      <c r="V61" s="212"/>
      <c r="W61" s="213"/>
      <c r="X61" s="212"/>
      <c r="Y61" s="213"/>
      <c r="Z61" s="333"/>
      <c r="AA61" s="333"/>
      <c r="AB61" s="212"/>
      <c r="AC61" s="213"/>
      <c r="AD61" s="212"/>
      <c r="AE61" s="213"/>
      <c r="AF61" s="212"/>
      <c r="AG61" s="213"/>
      <c r="AH61" s="212"/>
      <c r="AI61" s="213"/>
      <c r="AJ61" s="212"/>
      <c r="AK61" s="254"/>
      <c r="AL61" s="248"/>
      <c r="AM61" s="250"/>
      <c r="AN61" s="212"/>
      <c r="AO61" s="213"/>
      <c r="AP61" s="247">
        <f t="shared" si="2"/>
        <v>0</v>
      </c>
      <c r="AQ61" s="214"/>
      <c r="AR61" s="214">
        <f t="shared" si="1"/>
        <v>0</v>
      </c>
      <c r="AS61" s="214"/>
      <c r="AT61" s="214"/>
      <c r="AU61" s="214"/>
    </row>
    <row r="62" spans="1:47" hidden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333"/>
      <c r="Q62" s="213"/>
      <c r="R62" s="212"/>
      <c r="S62" s="213"/>
      <c r="T62" s="212"/>
      <c r="U62" s="213"/>
      <c r="V62" s="212"/>
      <c r="W62" s="213"/>
      <c r="X62" s="212"/>
      <c r="Y62" s="213"/>
      <c r="Z62" s="333"/>
      <c r="AA62" s="333"/>
      <c r="AB62" s="212"/>
      <c r="AC62" s="213"/>
      <c r="AD62" s="212"/>
      <c r="AE62" s="213"/>
      <c r="AF62" s="212"/>
      <c r="AG62" s="213"/>
      <c r="AH62" s="212"/>
      <c r="AI62" s="213"/>
      <c r="AJ62" s="212"/>
      <c r="AK62" s="254"/>
      <c r="AL62" s="248"/>
      <c r="AM62" s="250"/>
      <c r="AN62" s="212"/>
      <c r="AO62" s="213"/>
      <c r="AP62" s="247">
        <f t="shared" si="2"/>
        <v>0</v>
      </c>
      <c r="AQ62" s="214"/>
      <c r="AR62" s="214">
        <f t="shared" si="1"/>
        <v>0</v>
      </c>
      <c r="AS62" s="214"/>
      <c r="AT62" s="214"/>
      <c r="AU62" s="214"/>
    </row>
    <row r="63" spans="1:47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333"/>
      <c r="Q63" s="213"/>
      <c r="R63" s="212"/>
      <c r="S63" s="213"/>
      <c r="T63" s="212"/>
      <c r="U63" s="213"/>
      <c r="V63" s="212"/>
      <c r="W63" s="213"/>
      <c r="X63" s="212"/>
      <c r="Y63" s="213"/>
      <c r="Z63" s="333"/>
      <c r="AA63" s="333"/>
      <c r="AB63" s="212"/>
      <c r="AC63" s="213"/>
      <c r="AD63" s="212"/>
      <c r="AE63" s="213"/>
      <c r="AF63" s="212"/>
      <c r="AG63" s="213"/>
      <c r="AH63" s="212"/>
      <c r="AI63" s="213"/>
      <c r="AJ63" s="212"/>
      <c r="AK63" s="254"/>
      <c r="AL63" s="248"/>
      <c r="AM63" s="250"/>
      <c r="AN63" s="212"/>
      <c r="AO63" s="213"/>
      <c r="AP63" s="247">
        <f t="shared" si="2"/>
        <v>0</v>
      </c>
      <c r="AQ63" s="214"/>
      <c r="AR63" s="214">
        <f t="shared" si="1"/>
        <v>0</v>
      </c>
      <c r="AS63" s="214"/>
      <c r="AT63" s="214"/>
      <c r="AU63" s="214"/>
    </row>
    <row r="64" spans="1:47" hidden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333"/>
      <c r="Q64" s="213"/>
      <c r="R64" s="212"/>
      <c r="S64" s="213"/>
      <c r="T64" s="212"/>
      <c r="U64" s="213"/>
      <c r="V64" s="212"/>
      <c r="W64" s="213"/>
      <c r="X64" s="212"/>
      <c r="Y64" s="213"/>
      <c r="Z64" s="333"/>
      <c r="AA64" s="333"/>
      <c r="AB64" s="212"/>
      <c r="AC64" s="213"/>
      <c r="AD64" s="212"/>
      <c r="AE64" s="213"/>
      <c r="AF64" s="212"/>
      <c r="AG64" s="213"/>
      <c r="AH64" s="212"/>
      <c r="AI64" s="213"/>
      <c r="AJ64" s="212"/>
      <c r="AK64" s="254"/>
      <c r="AL64" s="248"/>
      <c r="AM64" s="250"/>
      <c r="AN64" s="212"/>
      <c r="AO64" s="213"/>
      <c r="AP64" s="247">
        <f t="shared" si="2"/>
        <v>0</v>
      </c>
      <c r="AQ64" s="214"/>
      <c r="AR64" s="214">
        <f t="shared" si="1"/>
        <v>0</v>
      </c>
      <c r="AS64" s="214"/>
      <c r="AT64" s="214"/>
      <c r="AU64" s="214"/>
    </row>
    <row r="65" spans="1:47" hidden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333"/>
      <c r="Q65" s="213"/>
      <c r="R65" s="212"/>
      <c r="S65" s="213"/>
      <c r="T65" s="212"/>
      <c r="U65" s="213"/>
      <c r="V65" s="212"/>
      <c r="W65" s="213"/>
      <c r="X65" s="212"/>
      <c r="Y65" s="213"/>
      <c r="Z65" s="333"/>
      <c r="AA65" s="333"/>
      <c r="AB65" s="212"/>
      <c r="AC65" s="213"/>
      <c r="AD65" s="212"/>
      <c r="AE65" s="213"/>
      <c r="AF65" s="212"/>
      <c r="AG65" s="213"/>
      <c r="AH65" s="212"/>
      <c r="AI65" s="213"/>
      <c r="AJ65" s="212"/>
      <c r="AK65" s="254"/>
      <c r="AL65" s="248"/>
      <c r="AM65" s="250"/>
      <c r="AN65" s="212"/>
      <c r="AO65" s="213"/>
      <c r="AP65" s="247">
        <f t="shared" si="2"/>
        <v>0</v>
      </c>
      <c r="AQ65" s="214"/>
      <c r="AR65" s="214">
        <f t="shared" si="1"/>
        <v>0</v>
      </c>
      <c r="AS65" s="214"/>
      <c r="AT65" s="214"/>
      <c r="AU65" s="214"/>
    </row>
    <row r="66" spans="1:47" hidden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333"/>
      <c r="Q66" s="213"/>
      <c r="R66" s="212"/>
      <c r="S66" s="213"/>
      <c r="T66" s="212"/>
      <c r="U66" s="213"/>
      <c r="V66" s="212"/>
      <c r="W66" s="213"/>
      <c r="X66" s="212"/>
      <c r="Y66" s="213"/>
      <c r="Z66" s="333"/>
      <c r="AA66" s="333"/>
      <c r="AB66" s="212"/>
      <c r="AC66" s="213"/>
      <c r="AD66" s="212"/>
      <c r="AE66" s="213"/>
      <c r="AF66" s="212"/>
      <c r="AG66" s="213"/>
      <c r="AH66" s="212"/>
      <c r="AI66" s="213"/>
      <c r="AJ66" s="212"/>
      <c r="AK66" s="254"/>
      <c r="AL66" s="248"/>
      <c r="AM66" s="250"/>
      <c r="AN66" s="212"/>
      <c r="AO66" s="213"/>
      <c r="AP66" s="247">
        <f t="shared" si="2"/>
        <v>0</v>
      </c>
      <c r="AQ66" s="214"/>
      <c r="AR66" s="214">
        <f t="shared" si="1"/>
        <v>0</v>
      </c>
      <c r="AS66" s="214"/>
      <c r="AT66" s="214"/>
      <c r="AU66" s="214"/>
    </row>
    <row r="67" spans="1:47" hidden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333"/>
      <c r="Q67" s="213"/>
      <c r="R67" s="212"/>
      <c r="S67" s="213"/>
      <c r="T67" s="212"/>
      <c r="U67" s="213"/>
      <c r="V67" s="212"/>
      <c r="W67" s="213"/>
      <c r="X67" s="212"/>
      <c r="Y67" s="213"/>
      <c r="Z67" s="333"/>
      <c r="AA67" s="333"/>
      <c r="AB67" s="212"/>
      <c r="AC67" s="213"/>
      <c r="AD67" s="212"/>
      <c r="AE67" s="213"/>
      <c r="AF67" s="212"/>
      <c r="AG67" s="213"/>
      <c r="AH67" s="212"/>
      <c r="AI67" s="213"/>
      <c r="AJ67" s="212"/>
      <c r="AK67" s="254"/>
      <c r="AL67" s="248"/>
      <c r="AM67" s="250"/>
      <c r="AN67" s="212"/>
      <c r="AO67" s="213"/>
      <c r="AP67" s="247">
        <f t="shared" si="2"/>
        <v>0</v>
      </c>
      <c r="AQ67" s="214"/>
      <c r="AR67" s="214">
        <f t="shared" si="1"/>
        <v>0</v>
      </c>
      <c r="AS67" s="214"/>
      <c r="AT67" s="214"/>
      <c r="AU67" s="214"/>
    </row>
    <row r="68" spans="1:47" hidden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333"/>
      <c r="Q68" s="213"/>
      <c r="R68" s="212"/>
      <c r="S68" s="213"/>
      <c r="T68" s="212"/>
      <c r="U68" s="213"/>
      <c r="V68" s="212"/>
      <c r="W68" s="213"/>
      <c r="X68" s="212"/>
      <c r="Y68" s="213"/>
      <c r="Z68" s="333"/>
      <c r="AA68" s="333"/>
      <c r="AB68" s="212"/>
      <c r="AC68" s="213"/>
      <c r="AD68" s="212"/>
      <c r="AE68" s="213"/>
      <c r="AF68" s="212"/>
      <c r="AG68" s="213"/>
      <c r="AH68" s="212"/>
      <c r="AI68" s="213"/>
      <c r="AJ68" s="212"/>
      <c r="AK68" s="254"/>
      <c r="AL68" s="248"/>
      <c r="AM68" s="250"/>
      <c r="AN68" s="212"/>
      <c r="AO68" s="213"/>
      <c r="AP68" s="247">
        <f t="shared" si="2"/>
        <v>0</v>
      </c>
      <c r="AQ68" s="214"/>
      <c r="AR68" s="214">
        <f t="shared" si="1"/>
        <v>0</v>
      </c>
      <c r="AS68" s="214"/>
      <c r="AT68" s="214"/>
      <c r="AU68" s="214"/>
    </row>
    <row r="69" spans="1:47" hidden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333"/>
      <c r="Q69" s="213"/>
      <c r="R69" s="212"/>
      <c r="S69" s="213"/>
      <c r="T69" s="212"/>
      <c r="U69" s="213"/>
      <c r="V69" s="212"/>
      <c r="W69" s="213"/>
      <c r="X69" s="212"/>
      <c r="Y69" s="213"/>
      <c r="Z69" s="333"/>
      <c r="AA69" s="333"/>
      <c r="AB69" s="212"/>
      <c r="AC69" s="213"/>
      <c r="AD69" s="212"/>
      <c r="AE69" s="213"/>
      <c r="AF69" s="212"/>
      <c r="AG69" s="213"/>
      <c r="AH69" s="212"/>
      <c r="AI69" s="213"/>
      <c r="AJ69" s="212"/>
      <c r="AK69" s="254"/>
      <c r="AL69" s="248"/>
      <c r="AM69" s="250"/>
      <c r="AN69" s="212"/>
      <c r="AO69" s="213"/>
      <c r="AP69" s="247">
        <f t="shared" si="2"/>
        <v>0</v>
      </c>
      <c r="AQ69" s="214"/>
      <c r="AR69" s="214">
        <f t="shared" si="1"/>
        <v>0</v>
      </c>
      <c r="AS69" s="214"/>
      <c r="AT69" s="214"/>
      <c r="AU69" s="214"/>
    </row>
    <row r="70" spans="1:47" hidden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333"/>
      <c r="Q70" s="213"/>
      <c r="R70" s="212"/>
      <c r="S70" s="213"/>
      <c r="T70" s="212"/>
      <c r="U70" s="213"/>
      <c r="V70" s="212"/>
      <c r="W70" s="213"/>
      <c r="X70" s="212"/>
      <c r="Y70" s="213"/>
      <c r="Z70" s="333"/>
      <c r="AA70" s="333"/>
      <c r="AB70" s="212"/>
      <c r="AC70" s="213"/>
      <c r="AD70" s="212"/>
      <c r="AE70" s="213"/>
      <c r="AF70" s="212"/>
      <c r="AG70" s="213"/>
      <c r="AH70" s="212"/>
      <c r="AI70" s="213"/>
      <c r="AJ70" s="212"/>
      <c r="AK70" s="254"/>
      <c r="AL70" s="259"/>
      <c r="AM70" s="260"/>
      <c r="AN70" s="212"/>
      <c r="AO70" s="213"/>
      <c r="AP70" s="247">
        <f t="shared" si="2"/>
        <v>0</v>
      </c>
      <c r="AQ70" s="214"/>
      <c r="AR70" s="214">
        <f t="shared" si="1"/>
        <v>0</v>
      </c>
      <c r="AS70" s="214"/>
      <c r="AT70" s="214"/>
      <c r="AU70" s="214"/>
    </row>
    <row r="71" spans="1:47" hidden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333"/>
      <c r="Q71" s="213"/>
      <c r="R71" s="212"/>
      <c r="S71" s="213"/>
      <c r="T71" s="212"/>
      <c r="U71" s="213"/>
      <c r="V71" s="212"/>
      <c r="W71" s="213"/>
      <c r="X71" s="212"/>
      <c r="Y71" s="213"/>
      <c r="Z71" s="333"/>
      <c r="AA71" s="333"/>
      <c r="AB71" s="212"/>
      <c r="AC71" s="213"/>
      <c r="AD71" s="212"/>
      <c r="AE71" s="213"/>
      <c r="AF71" s="212"/>
      <c r="AG71" s="213"/>
      <c r="AH71" s="212"/>
      <c r="AI71" s="213"/>
      <c r="AJ71" s="212"/>
      <c r="AK71" s="254"/>
      <c r="AL71" s="248"/>
      <c r="AM71" s="250"/>
      <c r="AN71" s="212"/>
      <c r="AO71" s="213"/>
      <c r="AP71" s="247">
        <f t="shared" si="2"/>
        <v>0</v>
      </c>
      <c r="AQ71" s="214"/>
      <c r="AR71" s="214">
        <f t="shared" si="1"/>
        <v>0</v>
      </c>
      <c r="AS71" s="214"/>
      <c r="AT71" s="214"/>
      <c r="AU71" s="214"/>
    </row>
    <row r="72" spans="1:47" hidden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333"/>
      <c r="Q72" s="213"/>
      <c r="R72" s="212"/>
      <c r="S72" s="213"/>
      <c r="T72" s="212"/>
      <c r="U72" s="213"/>
      <c r="V72" s="212"/>
      <c r="W72" s="213"/>
      <c r="X72" s="212"/>
      <c r="Y72" s="213"/>
      <c r="Z72" s="333"/>
      <c r="AA72" s="333"/>
      <c r="AB72" s="212"/>
      <c r="AC72" s="213"/>
      <c r="AD72" s="212"/>
      <c r="AE72" s="213"/>
      <c r="AF72" s="212"/>
      <c r="AG72" s="213"/>
      <c r="AH72" s="212"/>
      <c r="AI72" s="213"/>
      <c r="AJ72" s="212"/>
      <c r="AK72" s="254"/>
      <c r="AL72" s="248"/>
      <c r="AM72" s="250"/>
      <c r="AN72" s="212"/>
      <c r="AO72" s="213"/>
      <c r="AP72" s="247">
        <f t="shared" si="2"/>
        <v>0</v>
      </c>
      <c r="AQ72" s="214"/>
      <c r="AR72" s="214">
        <f t="shared" si="1"/>
        <v>0</v>
      </c>
      <c r="AS72" s="214"/>
      <c r="AT72" s="214"/>
      <c r="AU72" s="214"/>
    </row>
    <row r="73" spans="1:47" hidden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333"/>
      <c r="Q73" s="213"/>
      <c r="R73" s="212"/>
      <c r="S73" s="213"/>
      <c r="T73" s="212"/>
      <c r="U73" s="213"/>
      <c r="V73" s="212"/>
      <c r="W73" s="213"/>
      <c r="X73" s="212"/>
      <c r="Y73" s="213"/>
      <c r="Z73" s="333"/>
      <c r="AA73" s="333"/>
      <c r="AB73" s="212"/>
      <c r="AC73" s="213"/>
      <c r="AD73" s="212"/>
      <c r="AE73" s="213"/>
      <c r="AF73" s="212"/>
      <c r="AG73" s="213"/>
      <c r="AH73" s="212"/>
      <c r="AI73" s="213"/>
      <c r="AJ73" s="212"/>
      <c r="AK73" s="254"/>
      <c r="AL73" s="248"/>
      <c r="AM73" s="250"/>
      <c r="AN73" s="212"/>
      <c r="AO73" s="213"/>
      <c r="AP73" s="247">
        <f t="shared" si="2"/>
        <v>0</v>
      </c>
      <c r="AQ73" s="214"/>
      <c r="AR73" s="214">
        <f t="shared" si="1"/>
        <v>0</v>
      </c>
      <c r="AS73" s="214"/>
      <c r="AT73" s="214"/>
      <c r="AU73" s="214"/>
    </row>
    <row r="74" spans="1:47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7.4999999999999997E-2</v>
      </c>
      <c r="I74" s="266">
        <f>H74*AP23</f>
        <v>3.75</v>
      </c>
      <c r="J74" s="212"/>
      <c r="K74" s="213"/>
      <c r="L74" s="212"/>
      <c r="M74" s="213"/>
      <c r="N74" s="212"/>
      <c r="O74" s="213"/>
      <c r="P74" s="334">
        <v>0.11</v>
      </c>
      <c r="Q74" s="266">
        <f>P74*AP23</f>
        <v>5.5</v>
      </c>
      <c r="R74" s="212"/>
      <c r="S74" s="213"/>
      <c r="T74" s="212"/>
      <c r="U74" s="213"/>
      <c r="V74" s="264">
        <v>0.14000000000000001</v>
      </c>
      <c r="W74" s="266">
        <f>V74*AP23</f>
        <v>7.0000000000000009</v>
      </c>
      <c r="X74" s="212">
        <v>1.9199999999999998E-2</v>
      </c>
      <c r="Y74" s="266">
        <f>X74*AP23</f>
        <v>0.96</v>
      </c>
      <c r="Z74" s="334">
        <v>4.1669999999999997E-3</v>
      </c>
      <c r="AA74" s="334">
        <f>Z74*AP23</f>
        <v>0.20834999999999998</v>
      </c>
      <c r="AB74" s="212"/>
      <c r="AC74" s="213"/>
      <c r="AD74" s="212"/>
      <c r="AE74" s="213"/>
      <c r="AF74" s="212"/>
      <c r="AG74" s="213"/>
      <c r="AH74" s="264">
        <v>0.19</v>
      </c>
      <c r="AI74" s="266">
        <f>AH74*AP23</f>
        <v>9.5</v>
      </c>
      <c r="AJ74" s="212"/>
      <c r="AK74" s="254"/>
      <c r="AL74" s="248"/>
      <c r="AM74" s="250"/>
      <c r="AN74" s="212"/>
      <c r="AO74" s="213"/>
      <c r="AP74" s="247">
        <f t="shared" si="2"/>
        <v>26.91835</v>
      </c>
      <c r="AQ74" s="214"/>
      <c r="AR74" s="214">
        <f t="shared" si="1"/>
        <v>0</v>
      </c>
      <c r="AS74" s="214"/>
      <c r="AT74" s="214"/>
      <c r="AU74" s="214"/>
    </row>
    <row r="75" spans="1:47" ht="13.8" customHeight="1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306"/>
      <c r="Q75" s="198"/>
      <c r="R75" s="200"/>
      <c r="S75" s="198"/>
      <c r="T75" s="200"/>
      <c r="U75" s="198"/>
      <c r="V75" s="200"/>
      <c r="W75" s="198"/>
      <c r="X75" s="200"/>
      <c r="Y75" s="198"/>
      <c r="Z75" s="306"/>
      <c r="AA75" s="306"/>
      <c r="AB75" s="200"/>
      <c r="AC75" s="198"/>
      <c r="AD75" s="200"/>
      <c r="AE75" s="198"/>
      <c r="AF75" s="200"/>
      <c r="AG75" s="198"/>
      <c r="AH75" s="200"/>
      <c r="AI75" s="198"/>
      <c r="AJ75" s="200"/>
      <c r="AK75" s="255"/>
      <c r="AL75" s="341"/>
      <c r="AM75" s="342"/>
      <c r="AN75" s="200"/>
      <c r="AO75" s="198"/>
      <c r="AP75" s="197"/>
      <c r="AQ75" s="247"/>
      <c r="AR75" s="268">
        <f>SUM(AR25:AR74)</f>
        <v>8433.4904890529833</v>
      </c>
      <c r="AS75" s="269"/>
      <c r="AT75" s="269"/>
      <c r="AU75" s="269"/>
    </row>
    <row r="76" spans="1:47" hidden="1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306"/>
      <c r="Q76" s="198"/>
      <c r="R76" s="200"/>
      <c r="S76" s="198"/>
      <c r="T76" s="200"/>
      <c r="U76" s="198"/>
      <c r="V76" s="200"/>
      <c r="W76" s="198"/>
      <c r="X76" s="200"/>
      <c r="Y76" s="198"/>
      <c r="Z76" s="306"/>
      <c r="AA76" s="306"/>
      <c r="AB76" s="200"/>
      <c r="AC76" s="198"/>
      <c r="AD76" s="200"/>
      <c r="AE76" s="198"/>
      <c r="AF76" s="200"/>
      <c r="AG76" s="198"/>
      <c r="AH76" s="200"/>
      <c r="AI76" s="198"/>
      <c r="AJ76" s="200"/>
      <c r="AK76" s="306"/>
      <c r="AL76" s="200"/>
      <c r="AM76" s="198"/>
      <c r="AN76" s="200"/>
      <c r="AO76" s="198"/>
      <c r="AP76" s="197"/>
      <c r="AQ76" s="197"/>
      <c r="AR76" s="197"/>
      <c r="AS76" s="197"/>
      <c r="AT76" s="197"/>
      <c r="AU76" s="197"/>
    </row>
    <row r="77" spans="1:47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306"/>
      <c r="S77" s="306"/>
      <c r="T77" s="187"/>
      <c r="U77" s="187"/>
      <c r="V77" s="187"/>
      <c r="W77" s="187"/>
      <c r="X77" s="187"/>
      <c r="Y77" s="187" t="s">
        <v>339</v>
      </c>
      <c r="Z77" s="187"/>
      <c r="AA77" s="187"/>
      <c r="AB77" s="187"/>
      <c r="AC77" s="306"/>
      <c r="AD77" s="216"/>
      <c r="AE77" s="189"/>
      <c r="AF77" s="187"/>
      <c r="AG77" s="306"/>
      <c r="AH77" s="306"/>
      <c r="AI77" s="306"/>
      <c r="AJ77" s="306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</row>
    <row r="78" spans="1:47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272"/>
      <c r="L78" s="272"/>
      <c r="M78" s="272"/>
      <c r="N78" s="272"/>
      <c r="O78" s="272"/>
      <c r="P78" s="272"/>
      <c r="Q78" s="272" t="s">
        <v>293</v>
      </c>
      <c r="R78" s="272"/>
      <c r="S78" s="272"/>
      <c r="T78" s="272"/>
      <c r="U78" s="272"/>
      <c r="V78" s="272"/>
      <c r="W78" s="272"/>
      <c r="X78" s="187"/>
      <c r="Y78" s="187"/>
      <c r="Z78" s="187"/>
      <c r="AA78" s="187"/>
      <c r="AB78" s="187"/>
      <c r="AC78" s="187"/>
      <c r="AD78" s="187" t="s">
        <v>292</v>
      </c>
      <c r="AE78" s="187"/>
      <c r="AF78" s="187"/>
      <c r="AG78" s="187"/>
      <c r="AH78" s="272" t="s">
        <v>293</v>
      </c>
      <c r="AI78" s="272"/>
      <c r="AJ78" s="272"/>
      <c r="AK78" s="272"/>
      <c r="AL78" s="272"/>
      <c r="AM78" s="272"/>
      <c r="AN78" s="187"/>
      <c r="AO78" s="187"/>
      <c r="AP78" s="187"/>
      <c r="AQ78" s="187"/>
      <c r="AR78" s="187"/>
      <c r="AS78" s="187"/>
      <c r="AT78" s="187"/>
      <c r="AU78" s="187"/>
    </row>
    <row r="79" spans="1:47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73"/>
      <c r="P79" s="273"/>
      <c r="Q79" s="219"/>
      <c r="R79" s="219"/>
      <c r="S79" s="219"/>
      <c r="T79" s="219"/>
      <c r="U79" s="220"/>
      <c r="V79" s="220"/>
      <c r="W79" s="220"/>
      <c r="X79" s="220"/>
      <c r="Y79" s="270" t="s">
        <v>379</v>
      </c>
      <c r="Z79" s="307"/>
      <c r="AA79" s="307"/>
      <c r="AB79" s="270"/>
      <c r="AC79" s="219"/>
      <c r="AD79" s="219"/>
      <c r="AE79" s="219"/>
      <c r="AF79" s="220"/>
      <c r="AG79" s="219"/>
      <c r="AH79" s="219"/>
      <c r="AI79" s="330"/>
      <c r="AJ79" s="216"/>
      <c r="AK79" s="220"/>
      <c r="AL79" s="270"/>
      <c r="AM79" s="55"/>
      <c r="AO79" s="220"/>
      <c r="AP79" s="220"/>
      <c r="AQ79" s="220"/>
      <c r="AR79" s="220"/>
      <c r="AS79" s="270"/>
      <c r="AT79" s="55"/>
      <c r="AU79" s="55"/>
    </row>
    <row r="80" spans="1:47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606"/>
      <c r="T80" s="606"/>
      <c r="U80" s="220"/>
      <c r="V80" s="220"/>
      <c r="W80" s="220"/>
      <c r="X80" s="220"/>
      <c r="Y80" s="270"/>
      <c r="Z80" s="307"/>
      <c r="AA80" s="307"/>
      <c r="AB80" s="270"/>
      <c r="AC80" s="220" t="s">
        <v>292</v>
      </c>
      <c r="AD80" s="220"/>
      <c r="AE80" s="220"/>
      <c r="AF80" s="220"/>
      <c r="AG80" s="220" t="s">
        <v>293</v>
      </c>
      <c r="AH80" s="220"/>
      <c r="AI80" s="220"/>
      <c r="AJ80" s="220"/>
      <c r="AK80" s="220"/>
      <c r="AL80" s="220"/>
      <c r="AM80" s="220"/>
      <c r="AO80" s="220"/>
      <c r="AP80" s="220"/>
      <c r="AQ80" s="220"/>
      <c r="AR80" s="220"/>
      <c r="AS80" s="220"/>
      <c r="AT80" s="220"/>
      <c r="AU80" s="220"/>
    </row>
    <row r="81" spans="1:47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301"/>
      <c r="P81" s="301"/>
      <c r="Q81" s="599"/>
      <c r="R81" s="599"/>
      <c r="S81" s="599"/>
      <c r="T81" s="599"/>
      <c r="U81" s="599"/>
      <c r="V81" s="599"/>
      <c r="W81" s="599"/>
      <c r="X81" s="599"/>
      <c r="Y81" s="599"/>
      <c r="Z81" s="599"/>
      <c r="AA81" s="599"/>
      <c r="AB81" s="599"/>
      <c r="AC81" s="270"/>
      <c r="AD81" s="270"/>
      <c r="AE81" s="270"/>
      <c r="AF81" s="270"/>
      <c r="AG81" s="270"/>
      <c r="AH81" s="270"/>
      <c r="AI81" s="590"/>
      <c r="AJ81" s="590"/>
      <c r="AK81" s="590"/>
      <c r="AL81" s="590"/>
      <c r="AM81" s="590"/>
      <c r="AN81" s="220"/>
      <c r="AO81" s="220"/>
      <c r="AP81" s="220"/>
      <c r="AQ81" s="220"/>
      <c r="AR81" s="220"/>
      <c r="AS81" s="270"/>
      <c r="AT81" s="55"/>
      <c r="AU81" s="55"/>
    </row>
    <row r="82" spans="1:47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271"/>
      <c r="P82" s="27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1"/>
      <c r="AN82" s="220"/>
      <c r="AO82" s="220"/>
      <c r="AP82" s="220"/>
      <c r="AQ82" s="220"/>
      <c r="AR82" s="220"/>
      <c r="AS82" s="220"/>
      <c r="AT82" s="220"/>
      <c r="AU82" s="220"/>
    </row>
  </sheetData>
  <mergeCells count="117">
    <mergeCell ref="A81:G81"/>
    <mergeCell ref="H81:M81"/>
    <mergeCell ref="Q81:AB81"/>
    <mergeCell ref="AI81:AM81"/>
    <mergeCell ref="A82:G82"/>
    <mergeCell ref="H82:M82"/>
    <mergeCell ref="Q82:AB82"/>
    <mergeCell ref="A75:E76"/>
    <mergeCell ref="N80:T80"/>
    <mergeCell ref="A69:E69"/>
    <mergeCell ref="A70:E70"/>
    <mergeCell ref="A71:E71"/>
    <mergeCell ref="A72:E72"/>
    <mergeCell ref="A73:E73"/>
    <mergeCell ref="A74:E74"/>
    <mergeCell ref="A46:E46"/>
    <mergeCell ref="A63:E63"/>
    <mergeCell ref="A64:E64"/>
    <mergeCell ref="A65:E65"/>
    <mergeCell ref="A67:E67"/>
    <mergeCell ref="A68:E68"/>
    <mergeCell ref="A49:E49"/>
    <mergeCell ref="A50:E50"/>
    <mergeCell ref="A51:E51"/>
    <mergeCell ref="A52:E52"/>
    <mergeCell ref="A33:E33"/>
    <mergeCell ref="A34:E34"/>
    <mergeCell ref="A35:E35"/>
    <mergeCell ref="A37:E37"/>
    <mergeCell ref="A44:E44"/>
    <mergeCell ref="A45:E45"/>
    <mergeCell ref="A27:E27"/>
    <mergeCell ref="A28:E28"/>
    <mergeCell ref="A29:E29"/>
    <mergeCell ref="A30:E30"/>
    <mergeCell ref="A31:E31"/>
    <mergeCell ref="A32:E32"/>
    <mergeCell ref="A39:E39"/>
    <mergeCell ref="AH24:AI24"/>
    <mergeCell ref="AJ24:AK24"/>
    <mergeCell ref="AL24:AM24"/>
    <mergeCell ref="AN24:AO24"/>
    <mergeCell ref="A25:E25"/>
    <mergeCell ref="A26:E26"/>
    <mergeCell ref="T24:U24"/>
    <mergeCell ref="V24:W24"/>
    <mergeCell ref="X24:Y24"/>
    <mergeCell ref="AB24:AC24"/>
    <mergeCell ref="AD24:AE24"/>
    <mergeCell ref="AF24:AG24"/>
    <mergeCell ref="A24:E24"/>
    <mergeCell ref="H24:I24"/>
    <mergeCell ref="J24:K24"/>
    <mergeCell ref="L24:M24"/>
    <mergeCell ref="R24:S24"/>
    <mergeCell ref="N24:O24"/>
    <mergeCell ref="P24:Q24"/>
    <mergeCell ref="A22:E22"/>
    <mergeCell ref="AP22:AR22"/>
    <mergeCell ref="AS22:AU22"/>
    <mergeCell ref="A23:E23"/>
    <mergeCell ref="H23:Q23"/>
    <mergeCell ref="R23:AC23"/>
    <mergeCell ref="AB21:AC21"/>
    <mergeCell ref="AD21:AE21"/>
    <mergeCell ref="AF21:AG21"/>
    <mergeCell ref="AH21:AI21"/>
    <mergeCell ref="AJ21:AK21"/>
    <mergeCell ref="AL21:AM21"/>
    <mergeCell ref="L21:M21"/>
    <mergeCell ref="R21:S21"/>
    <mergeCell ref="T21:U21"/>
    <mergeCell ref="V21:W21"/>
    <mergeCell ref="X21:Y21"/>
    <mergeCell ref="F19:F21"/>
    <mergeCell ref="H19:Q20"/>
    <mergeCell ref="R19:S20"/>
    <mergeCell ref="T19:AI20"/>
    <mergeCell ref="AJ19:AO20"/>
    <mergeCell ref="AP19:AU19"/>
    <mergeCell ref="AP20:AR20"/>
    <mergeCell ref="AS20:AU20"/>
    <mergeCell ref="H21:I21"/>
    <mergeCell ref="J21:K21"/>
    <mergeCell ref="A16:N16"/>
    <mergeCell ref="Q16:T16"/>
    <mergeCell ref="U16:W16"/>
    <mergeCell ref="AJ16:AQ16"/>
    <mergeCell ref="A18:F18"/>
    <mergeCell ref="G18:G21"/>
    <mergeCell ref="H18:AO18"/>
    <mergeCell ref="AP18:AU18"/>
    <mergeCell ref="A19:E21"/>
    <mergeCell ref="N21:O21"/>
    <mergeCell ref="P21:Q21"/>
    <mergeCell ref="Z21:AA21"/>
    <mergeCell ref="AN21:AO21"/>
    <mergeCell ref="J12:P12"/>
    <mergeCell ref="A14:N14"/>
    <mergeCell ref="Q14:T14"/>
    <mergeCell ref="U14:W14"/>
    <mergeCell ref="A15:N15"/>
    <mergeCell ref="Q15:T15"/>
    <mergeCell ref="U15:W15"/>
    <mergeCell ref="D9:F11"/>
    <mergeCell ref="J13:P13"/>
    <mergeCell ref="A1:V1"/>
    <mergeCell ref="AL1:AQ1"/>
    <mergeCell ref="B2:F2"/>
    <mergeCell ref="B3:F3"/>
    <mergeCell ref="G2:K2"/>
    <mergeCell ref="G3:K3"/>
    <mergeCell ref="G7:I11"/>
    <mergeCell ref="Q7:T11"/>
    <mergeCell ref="U7:W11"/>
    <mergeCell ref="X7:Y11"/>
    <mergeCell ref="J7:P11"/>
  </mergeCells>
  <pageMargins left="0.25" right="0.25" top="0.75" bottom="0.75" header="0.3" footer="0.3"/>
  <pageSetup paperSize="9" scale="53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2"/>
  <sheetViews>
    <sheetView workbookViewId="0">
      <selection activeCell="T51" sqref="T51"/>
    </sheetView>
  </sheetViews>
  <sheetFormatPr defaultRowHeight="14.4"/>
  <cols>
    <col min="1" max="1" width="35.6640625"/>
    <col min="2" max="2" width="8.5546875"/>
    <col min="3" max="3" width="7.33203125"/>
    <col min="4" max="4" width="7.44140625"/>
    <col min="5" max="5" width="7.33203125"/>
    <col min="6" max="6" width="6.6640625"/>
    <col min="7" max="7" width="6"/>
    <col min="8" max="8" width="5.88671875"/>
    <col min="9" max="10" width="6.109375"/>
    <col min="11" max="11" width="5.88671875"/>
    <col min="12" max="12" width="6"/>
    <col min="13" max="13" width="5.44140625"/>
    <col min="14" max="14" width="6.109375"/>
    <col min="15" max="15" width="4.88671875" bestFit="1" customWidth="1"/>
    <col min="16" max="16" width="4.5546875" customWidth="1"/>
    <col min="17" max="17" width="6" customWidth="1"/>
    <col min="18" max="18" width="5.109375" customWidth="1"/>
    <col min="19" max="20" width="4.88671875" customWidth="1"/>
    <col min="21" max="21" width="4.5546875" customWidth="1"/>
    <col min="22" max="22" width="5.88671875" customWidth="1"/>
    <col min="23" max="23" width="6.33203125" customWidth="1"/>
    <col min="24" max="25" width="5.44140625" customWidth="1"/>
    <col min="26" max="26" width="5.88671875" customWidth="1"/>
    <col min="27" max="28" width="5.6640625" customWidth="1"/>
    <col min="29" max="29" width="5.88671875" customWidth="1"/>
    <col min="30" max="30" width="6.88671875" customWidth="1"/>
    <col min="31" max="1025" width="8.5546875"/>
  </cols>
  <sheetData>
    <row r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</row>
    <row r="3" spans="1:30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30" ht="27">
      <c r="A4" s="5" t="s">
        <v>279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30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30">
      <c r="A6" s="58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30">
      <c r="A7" s="5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30">
      <c r="A8" s="60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30">
      <c r="A9" s="60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30">
      <c r="A10" s="60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0" ht="12.75" customHeight="1">
      <c r="A11" s="60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0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0">
      <c r="A13" s="62" t="s">
        <v>103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20"/>
    </row>
    <row r="14" spans="1:30" ht="139.80000000000001">
      <c r="A14" s="64" t="s">
        <v>86</v>
      </c>
      <c r="B14" s="64"/>
      <c r="C14" s="65" t="s">
        <v>87</v>
      </c>
      <c r="D14" s="65" t="s">
        <v>38</v>
      </c>
      <c r="E14" s="65" t="s">
        <v>39</v>
      </c>
      <c r="F14" s="65" t="s">
        <v>181</v>
      </c>
      <c r="G14" s="33" t="s">
        <v>40</v>
      </c>
      <c r="H14" s="65" t="s">
        <v>188</v>
      </c>
      <c r="I14" s="65" t="s">
        <v>42</v>
      </c>
      <c r="J14" s="65" t="s">
        <v>44</v>
      </c>
      <c r="K14" s="65" t="s">
        <v>45</v>
      </c>
      <c r="L14" s="35" t="s">
        <v>239</v>
      </c>
      <c r="M14" s="65" t="s">
        <v>241</v>
      </c>
      <c r="N14" s="65" t="s">
        <v>240</v>
      </c>
      <c r="O14" s="65" t="s">
        <v>104</v>
      </c>
      <c r="P14" s="35" t="s">
        <v>231</v>
      </c>
      <c r="Q14" s="35" t="s">
        <v>54</v>
      </c>
      <c r="R14" s="65" t="s">
        <v>51</v>
      </c>
      <c r="S14" s="35" t="s">
        <v>234</v>
      </c>
      <c r="T14" s="35" t="s">
        <v>90</v>
      </c>
      <c r="U14" s="65" t="s">
        <v>191</v>
      </c>
      <c r="V14" s="65" t="s">
        <v>92</v>
      </c>
      <c r="W14" s="65" t="s">
        <v>243</v>
      </c>
      <c r="X14" s="33" t="s">
        <v>57</v>
      </c>
      <c r="Y14" s="65" t="s">
        <v>93</v>
      </c>
      <c r="Z14" s="35" t="s">
        <v>205</v>
      </c>
      <c r="AA14" s="65" t="s">
        <v>204</v>
      </c>
      <c r="AB14" s="33" t="s">
        <v>203</v>
      </c>
      <c r="AC14" s="35" t="s">
        <v>49</v>
      </c>
      <c r="AD14" s="65" t="s">
        <v>95</v>
      </c>
    </row>
    <row r="15" spans="1:30" ht="13.5" customHeight="1">
      <c r="A15" s="66" t="s">
        <v>59</v>
      </c>
      <c r="B15" s="64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36"/>
      <c r="AC15" s="66"/>
      <c r="AD15" s="66"/>
    </row>
    <row r="16" spans="1:30" hidden="1">
      <c r="A16" s="67"/>
      <c r="B16" s="64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36"/>
      <c r="AC16" s="66"/>
      <c r="AD16" s="66"/>
    </row>
    <row r="17" spans="1:31" ht="17.850000000000001" customHeight="1">
      <c r="A17" s="67" t="s">
        <v>96</v>
      </c>
      <c r="B17" s="64" t="s">
        <v>61</v>
      </c>
      <c r="C17" s="66" t="s">
        <v>67</v>
      </c>
      <c r="D17" s="66"/>
      <c r="E17" s="66">
        <v>10</v>
      </c>
      <c r="F17" s="66">
        <v>5</v>
      </c>
      <c r="G17" s="66">
        <v>79.2</v>
      </c>
      <c r="H17" s="66"/>
      <c r="I17" s="66"/>
      <c r="J17" s="66"/>
      <c r="K17" s="66"/>
      <c r="L17" s="66"/>
      <c r="M17" s="66"/>
      <c r="N17" s="66"/>
      <c r="O17" s="66">
        <v>23.1</v>
      </c>
      <c r="P17" s="66"/>
      <c r="Q17" s="66"/>
      <c r="R17" s="66">
        <v>1.5</v>
      </c>
      <c r="S17" s="66"/>
      <c r="T17" s="66"/>
      <c r="U17" s="66"/>
      <c r="V17" s="66"/>
      <c r="W17" s="66"/>
      <c r="X17" s="66"/>
      <c r="Y17" s="66"/>
      <c r="Z17" s="66"/>
      <c r="AA17" s="66"/>
      <c r="AB17" s="36"/>
      <c r="AC17" s="66"/>
      <c r="AD17" s="66">
        <v>52.8</v>
      </c>
    </row>
    <row r="18" spans="1:31" ht="14.25" customHeight="1">
      <c r="A18" s="67"/>
      <c r="B18" s="64"/>
      <c r="C18" s="66"/>
      <c r="D18" s="66"/>
      <c r="E18" s="66">
        <f>E17*B46</f>
        <v>50</v>
      </c>
      <c r="F18" s="66">
        <f>F17*B46</f>
        <v>25</v>
      </c>
      <c r="G18" s="66">
        <f>G17*B46</f>
        <v>396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>
        <f>R17*B46</f>
        <v>7.5</v>
      </c>
      <c r="S18" s="66"/>
      <c r="T18" s="66"/>
      <c r="U18" s="66"/>
      <c r="V18" s="66"/>
      <c r="W18" s="66"/>
      <c r="X18" s="66"/>
      <c r="Y18" s="66"/>
      <c r="Z18" s="66"/>
      <c r="AA18" s="66"/>
      <c r="AB18" s="36"/>
      <c r="AC18" s="66"/>
      <c r="AD18" s="66">
        <f>AD17*B46</f>
        <v>264</v>
      </c>
    </row>
    <row r="19" spans="1:31" hidden="1">
      <c r="A19" s="67"/>
      <c r="B19" s="64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36"/>
      <c r="AC19" s="66"/>
      <c r="AD19" s="66"/>
    </row>
    <row r="20" spans="1:31" ht="14.85" customHeight="1">
      <c r="A20" s="67" t="s">
        <v>189</v>
      </c>
      <c r="B20" s="64" t="s">
        <v>61</v>
      </c>
      <c r="C20" s="137" t="s">
        <v>201</v>
      </c>
      <c r="D20" s="66">
        <v>30</v>
      </c>
      <c r="E20" s="66"/>
      <c r="F20" s="66">
        <v>5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36"/>
      <c r="AC20" s="66"/>
      <c r="AD20" s="66"/>
    </row>
    <row r="21" spans="1:31">
      <c r="A21" s="67"/>
      <c r="B21" s="64"/>
      <c r="C21" s="66"/>
      <c r="D21" s="66">
        <f>D20*B46</f>
        <v>150</v>
      </c>
      <c r="E21" s="66"/>
      <c r="F21" s="66">
        <f>F20*B46</f>
        <v>25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36"/>
      <c r="AC21" s="66"/>
      <c r="AD21" s="66"/>
    </row>
    <row r="22" spans="1:31">
      <c r="A22" s="67" t="s">
        <v>100</v>
      </c>
      <c r="B22" s="64" t="s">
        <v>61</v>
      </c>
      <c r="C22" s="66" t="s">
        <v>105</v>
      </c>
      <c r="D22" s="66"/>
      <c r="E22" s="66">
        <v>15</v>
      </c>
      <c r="F22" s="66"/>
      <c r="G22" s="66">
        <v>75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>
        <v>3</v>
      </c>
      <c r="X22" s="66"/>
      <c r="Y22" s="66"/>
      <c r="Z22" s="66"/>
      <c r="AA22" s="66"/>
      <c r="AB22" s="36"/>
      <c r="AC22" s="66"/>
      <c r="AD22" s="66">
        <v>153</v>
      </c>
    </row>
    <row r="23" spans="1:31">
      <c r="A23" s="67"/>
      <c r="B23" s="64"/>
      <c r="C23" s="66"/>
      <c r="D23" s="66"/>
      <c r="E23" s="66">
        <f>E22*B46</f>
        <v>75</v>
      </c>
      <c r="F23" s="66"/>
      <c r="G23" s="66">
        <f>G22*B46</f>
        <v>375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36"/>
      <c r="AC23" s="66"/>
      <c r="AD23" s="66">
        <f>AD22*B46</f>
        <v>765</v>
      </c>
    </row>
    <row r="24" spans="1:31">
      <c r="A24" s="32" t="s">
        <v>63</v>
      </c>
      <c r="B24" s="64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36"/>
      <c r="AC24" s="66"/>
      <c r="AD24" s="66"/>
    </row>
    <row r="25" spans="1:31">
      <c r="A25" s="32" t="s">
        <v>190</v>
      </c>
      <c r="B25" s="64" t="s">
        <v>61</v>
      </c>
      <c r="C25" s="66">
        <v>120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>
        <v>120</v>
      </c>
      <c r="Z25" s="66"/>
      <c r="AA25" s="66"/>
      <c r="AB25" s="36"/>
      <c r="AC25" s="66"/>
      <c r="AD25" s="66"/>
    </row>
    <row r="26" spans="1:31">
      <c r="A26" s="67"/>
      <c r="B26" s="64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36"/>
      <c r="AC26" s="66"/>
      <c r="AD26" s="66"/>
    </row>
    <row r="27" spans="1:31">
      <c r="A27" s="67" t="s">
        <v>65</v>
      </c>
      <c r="B27" s="64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36"/>
      <c r="AC27" s="66"/>
      <c r="AD27" s="66"/>
    </row>
    <row r="28" spans="1:31" ht="19.350000000000001" customHeight="1">
      <c r="A28" s="105" t="s">
        <v>176</v>
      </c>
      <c r="B28" s="64" t="s">
        <v>61</v>
      </c>
      <c r="C28" s="81">
        <v>50</v>
      </c>
      <c r="D28" s="81"/>
      <c r="E28" s="68">
        <v>1.6</v>
      </c>
      <c r="F28" s="81"/>
      <c r="G28" s="81"/>
      <c r="H28" s="81"/>
      <c r="I28" s="81"/>
      <c r="J28" s="68">
        <v>2.4</v>
      </c>
      <c r="K28" s="68">
        <v>1.2</v>
      </c>
      <c r="L28" s="68">
        <v>1.2</v>
      </c>
      <c r="M28" s="81">
        <v>0.6</v>
      </c>
      <c r="N28" s="81"/>
      <c r="O28" s="81"/>
      <c r="P28" s="68">
        <v>71.2</v>
      </c>
      <c r="Q28" s="81"/>
      <c r="R28" s="81">
        <v>1</v>
      </c>
      <c r="S28" s="81">
        <v>2.2000000000000002</v>
      </c>
      <c r="T28" s="81"/>
      <c r="U28" s="81"/>
      <c r="V28" s="81"/>
      <c r="W28" s="81"/>
      <c r="X28" s="81"/>
      <c r="Y28" s="81"/>
      <c r="Z28" s="81">
        <v>6.0000000000000001E-3</v>
      </c>
      <c r="AA28" s="81"/>
      <c r="AB28" s="135"/>
      <c r="AC28" s="81"/>
      <c r="AD28" s="81"/>
      <c r="AE28" s="118"/>
    </row>
    <row r="29" spans="1:31">
      <c r="A29" s="67"/>
      <c r="B29" s="64"/>
      <c r="C29" s="66"/>
      <c r="D29" s="66"/>
      <c r="E29" s="66">
        <f>E28*B46</f>
        <v>8</v>
      </c>
      <c r="F29" s="66"/>
      <c r="G29" s="66"/>
      <c r="H29" s="66"/>
      <c r="I29" s="66"/>
      <c r="J29" s="66">
        <f>J28*B46</f>
        <v>12</v>
      </c>
      <c r="K29" s="66">
        <f>K28*B46</f>
        <v>6</v>
      </c>
      <c r="L29" s="66">
        <f>L28*B46</f>
        <v>6</v>
      </c>
      <c r="M29" s="66">
        <f>M28*B46</f>
        <v>3</v>
      </c>
      <c r="N29" s="66"/>
      <c r="O29" s="66"/>
      <c r="P29" s="66"/>
      <c r="Q29" s="66"/>
      <c r="R29" s="66">
        <f>R28*B46</f>
        <v>5</v>
      </c>
      <c r="S29" s="66">
        <f>S28*B46</f>
        <v>11</v>
      </c>
      <c r="T29" s="66"/>
      <c r="U29" s="66"/>
      <c r="V29" s="66"/>
      <c r="W29" s="66"/>
      <c r="X29" s="66"/>
      <c r="Y29" s="66"/>
      <c r="Z29" s="66"/>
      <c r="AA29" s="66"/>
      <c r="AB29" s="36"/>
      <c r="AC29" s="66"/>
      <c r="AD29" s="66"/>
    </row>
    <row r="30" spans="1:31" ht="19.350000000000001" customHeight="1">
      <c r="A30" s="67" t="s">
        <v>106</v>
      </c>
      <c r="B30" s="64" t="s">
        <v>61</v>
      </c>
      <c r="C30" s="66">
        <v>150</v>
      </c>
      <c r="D30" s="66"/>
      <c r="E30" s="66"/>
      <c r="F30" s="66">
        <v>2</v>
      </c>
      <c r="G30" s="66"/>
      <c r="H30" s="66"/>
      <c r="I30" s="66">
        <v>37.5</v>
      </c>
      <c r="J30" s="66">
        <v>7.2</v>
      </c>
      <c r="K30" s="66">
        <v>7.5</v>
      </c>
      <c r="L30" s="66">
        <v>1</v>
      </c>
      <c r="M30" s="66"/>
      <c r="N30" s="66"/>
      <c r="O30" s="66"/>
      <c r="P30" s="66"/>
      <c r="Q30" s="66"/>
      <c r="R30" s="66">
        <v>1</v>
      </c>
      <c r="S30" s="66"/>
      <c r="T30" s="66">
        <v>7.5</v>
      </c>
      <c r="U30" s="66"/>
      <c r="V30" s="66"/>
      <c r="W30" s="66"/>
      <c r="X30" s="66"/>
      <c r="Y30" s="66"/>
      <c r="Z30" s="66"/>
      <c r="AA30" s="66"/>
      <c r="AB30" s="36"/>
      <c r="AC30" s="66"/>
      <c r="AD30" s="66">
        <v>127.5</v>
      </c>
    </row>
    <row r="31" spans="1:31">
      <c r="A31" s="67"/>
      <c r="B31" s="64"/>
      <c r="C31" s="66"/>
      <c r="D31" s="66"/>
      <c r="E31" s="66"/>
      <c r="F31" s="66">
        <f>F30*B46</f>
        <v>10</v>
      </c>
      <c r="G31" s="66"/>
      <c r="H31" s="66"/>
      <c r="I31" s="66"/>
      <c r="J31" s="66">
        <f>B46*J30</f>
        <v>36</v>
      </c>
      <c r="K31" s="66">
        <f>K30*B46</f>
        <v>37.5</v>
      </c>
      <c r="L31" s="66">
        <f>L30*B46</f>
        <v>5</v>
      </c>
      <c r="M31" s="66"/>
      <c r="N31" s="66"/>
      <c r="O31" s="66"/>
      <c r="P31" s="66"/>
      <c r="Q31" s="66"/>
      <c r="R31" s="66">
        <f>R30*B46</f>
        <v>5</v>
      </c>
      <c r="S31" s="66"/>
      <c r="T31" s="66"/>
      <c r="U31" s="66"/>
      <c r="V31" s="66"/>
      <c r="W31" s="66"/>
      <c r="X31" s="66"/>
      <c r="Y31" s="66"/>
      <c r="Z31" s="66"/>
      <c r="AA31" s="66"/>
      <c r="AB31" s="36"/>
      <c r="AC31" s="66"/>
      <c r="AD31" s="66">
        <f>AD30*B46</f>
        <v>637.5</v>
      </c>
    </row>
    <row r="32" spans="1:31" ht="16.350000000000001" customHeight="1">
      <c r="A32" s="67" t="s">
        <v>97</v>
      </c>
      <c r="B32" s="64" t="s">
        <v>61</v>
      </c>
      <c r="C32" s="66" t="s">
        <v>107</v>
      </c>
      <c r="D32" s="66">
        <v>10.8</v>
      </c>
      <c r="E32" s="66">
        <v>0.45</v>
      </c>
      <c r="F32" s="66">
        <v>0.72</v>
      </c>
      <c r="G32" s="66"/>
      <c r="H32" s="66">
        <v>60</v>
      </c>
      <c r="I32" s="66"/>
      <c r="J32" s="66">
        <v>6.72</v>
      </c>
      <c r="K32" s="66">
        <v>3</v>
      </c>
      <c r="L32" s="66">
        <v>2.4</v>
      </c>
      <c r="M32" s="66">
        <v>1.5</v>
      </c>
      <c r="N32" s="66"/>
      <c r="O32" s="66"/>
      <c r="P32" s="66"/>
      <c r="Q32" s="66"/>
      <c r="R32" s="66">
        <v>2.8</v>
      </c>
      <c r="S32" s="66">
        <v>2.96</v>
      </c>
      <c r="T32" s="66"/>
      <c r="U32" s="66"/>
      <c r="V32" s="66"/>
      <c r="W32" s="66"/>
      <c r="X32" s="66">
        <v>6</v>
      </c>
      <c r="Y32" s="66"/>
      <c r="Z32" s="66"/>
      <c r="AA32" s="66"/>
      <c r="AB32" s="36"/>
      <c r="AC32" s="66"/>
      <c r="AD32" s="66">
        <v>38.4</v>
      </c>
    </row>
    <row r="33" spans="1:30">
      <c r="A33" s="67"/>
      <c r="B33" s="64"/>
      <c r="C33" s="66"/>
      <c r="D33" s="66">
        <f>D32*B46</f>
        <v>54</v>
      </c>
      <c r="E33" s="66">
        <f>E32*B46</f>
        <v>2.25</v>
      </c>
      <c r="F33" s="66">
        <f>F32*B46</f>
        <v>3.5999999999999996</v>
      </c>
      <c r="G33" s="66"/>
      <c r="H33" s="66"/>
      <c r="I33" s="66"/>
      <c r="J33" s="66">
        <f>J32*B46</f>
        <v>33.6</v>
      </c>
      <c r="K33" s="66">
        <f>K32*B46</f>
        <v>15</v>
      </c>
      <c r="L33" s="66">
        <f>L32*B46</f>
        <v>12</v>
      </c>
      <c r="M33" s="66">
        <f>M32*B46</f>
        <v>7.5</v>
      </c>
      <c r="N33" s="66"/>
      <c r="O33" s="66"/>
      <c r="P33" s="66"/>
      <c r="Q33" s="66"/>
      <c r="R33" s="66">
        <f>R32*B46</f>
        <v>14</v>
      </c>
      <c r="S33" s="66">
        <f>S32*B46</f>
        <v>14.8</v>
      </c>
      <c r="T33" s="66"/>
      <c r="U33" s="66"/>
      <c r="V33" s="66"/>
      <c r="W33" s="66"/>
      <c r="X33" s="66"/>
      <c r="Y33" s="66"/>
      <c r="Z33" s="66"/>
      <c r="AA33" s="66"/>
      <c r="AB33" s="36"/>
      <c r="AC33" s="66"/>
      <c r="AD33" s="66">
        <f>AD32*B46</f>
        <v>192</v>
      </c>
    </row>
    <row r="34" spans="1:30" ht="15.6" customHeight="1">
      <c r="A34" s="67" t="s">
        <v>192</v>
      </c>
      <c r="B34" s="64" t="s">
        <v>61</v>
      </c>
      <c r="C34" s="66">
        <v>120</v>
      </c>
      <c r="D34" s="66"/>
      <c r="E34" s="66"/>
      <c r="F34" s="66">
        <v>4.2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>
        <v>1.2</v>
      </c>
      <c r="S34" s="66"/>
      <c r="T34" s="66"/>
      <c r="U34" s="66">
        <v>50.04</v>
      </c>
      <c r="V34" s="66"/>
      <c r="W34" s="66"/>
      <c r="X34" s="66"/>
      <c r="Y34" s="66"/>
      <c r="Z34" s="66"/>
      <c r="AA34" s="66"/>
      <c r="AB34" s="36"/>
      <c r="AC34" s="66"/>
      <c r="AD34" s="66">
        <v>86.4</v>
      </c>
    </row>
    <row r="35" spans="1:30" ht="19.5" customHeight="1">
      <c r="B35" s="64"/>
      <c r="C35" s="66"/>
      <c r="D35" s="66"/>
      <c r="E35" s="66"/>
      <c r="F35" s="66">
        <f>F34*B46</f>
        <v>21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>
        <f>R34*B46</f>
        <v>6</v>
      </c>
      <c r="S35" s="66"/>
      <c r="T35" s="66"/>
      <c r="U35" s="66"/>
      <c r="V35" s="66"/>
      <c r="W35" s="66"/>
      <c r="X35" s="66"/>
      <c r="Y35" s="66"/>
      <c r="Z35" s="66"/>
      <c r="AA35" s="66"/>
      <c r="AB35" s="36"/>
      <c r="AC35" s="66"/>
      <c r="AD35" s="66">
        <f>AD34*B46</f>
        <v>432</v>
      </c>
    </row>
    <row r="36" spans="1:30">
      <c r="A36" s="67" t="s">
        <v>71</v>
      </c>
      <c r="B36" s="64" t="s">
        <v>61</v>
      </c>
      <c r="C36" s="66">
        <v>60</v>
      </c>
      <c r="D36" s="66">
        <v>60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36"/>
      <c r="AC36" s="66"/>
      <c r="AD36" s="66"/>
    </row>
    <row r="37" spans="1:30" ht="20.25" customHeight="1">
      <c r="A37" s="67"/>
      <c r="B37" s="64"/>
      <c r="C37" s="66"/>
      <c r="D37" s="66">
        <f>D36*B46</f>
        <v>300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36"/>
      <c r="AC37" s="66"/>
      <c r="AD37" s="66"/>
    </row>
    <row r="38" spans="1:30" ht="13.5" customHeight="1">
      <c r="A38" s="67" t="s">
        <v>228</v>
      </c>
      <c r="B38" s="64" t="s">
        <v>61</v>
      </c>
      <c r="C38" s="66">
        <v>150</v>
      </c>
      <c r="D38" s="66"/>
      <c r="E38" s="66">
        <v>7.5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>
        <v>15</v>
      </c>
      <c r="W38" s="66"/>
      <c r="X38" s="66"/>
      <c r="Y38" s="66"/>
      <c r="Z38" s="66"/>
      <c r="AA38" s="66"/>
      <c r="AB38" s="36">
        <v>0.1</v>
      </c>
      <c r="AC38" s="66"/>
      <c r="AD38" s="66"/>
    </row>
    <row r="39" spans="1:30" ht="12.75" customHeight="1">
      <c r="A39" s="67"/>
      <c r="B39" s="64"/>
      <c r="C39" s="66"/>
      <c r="D39" s="66"/>
      <c r="E39" s="66">
        <f>E38*B46</f>
        <v>37.5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49"/>
      <c r="AC39" s="66"/>
      <c r="AD39" s="66"/>
    </row>
    <row r="40" spans="1:30">
      <c r="A40" s="67" t="s">
        <v>73</v>
      </c>
      <c r="B40" s="64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53"/>
      <c r="AC40" s="66"/>
      <c r="AD40" s="66"/>
    </row>
    <row r="41" spans="1:30" ht="17.100000000000001" customHeight="1">
      <c r="A41" s="38" t="s">
        <v>74</v>
      </c>
      <c r="B41" s="64" t="s">
        <v>61</v>
      </c>
      <c r="C41" s="66">
        <v>40</v>
      </c>
      <c r="D41" s="66"/>
      <c r="E41" s="66">
        <v>1.2</v>
      </c>
      <c r="F41" s="66"/>
      <c r="G41" s="66">
        <v>33.86</v>
      </c>
      <c r="H41" s="66"/>
      <c r="I41" s="66"/>
      <c r="J41" s="66"/>
      <c r="K41" s="66"/>
      <c r="L41" s="66"/>
      <c r="M41" s="66">
        <v>33.86</v>
      </c>
      <c r="N41" s="66">
        <v>10</v>
      </c>
      <c r="O41" s="66"/>
      <c r="P41" s="66"/>
      <c r="Q41" s="66"/>
      <c r="R41" s="66">
        <v>0.64</v>
      </c>
      <c r="S41" s="66">
        <v>4.8</v>
      </c>
      <c r="T41" s="66"/>
      <c r="U41" s="66"/>
      <c r="V41" s="66"/>
      <c r="W41" s="66"/>
      <c r="X41" s="66"/>
      <c r="Y41" s="66"/>
      <c r="Z41" s="66"/>
      <c r="AA41" s="66">
        <v>0.24</v>
      </c>
      <c r="AB41" s="53"/>
      <c r="AC41" s="66">
        <v>0.04</v>
      </c>
      <c r="AD41" s="66"/>
    </row>
    <row r="42" spans="1:30" ht="12" customHeight="1">
      <c r="A42" s="67"/>
      <c r="B42" s="64"/>
      <c r="C42" s="66"/>
      <c r="D42" s="66"/>
      <c r="E42" s="66">
        <f>E41*B46</f>
        <v>6</v>
      </c>
      <c r="F42" s="66"/>
      <c r="G42" s="66">
        <f>G41*B46</f>
        <v>169.3</v>
      </c>
      <c r="H42" s="66"/>
      <c r="I42" s="66"/>
      <c r="J42" s="66"/>
      <c r="K42" s="66"/>
      <c r="L42" s="66"/>
      <c r="M42" s="66">
        <f>M41*B46</f>
        <v>169.3</v>
      </c>
      <c r="N42" s="66"/>
      <c r="O42" s="66"/>
      <c r="P42" s="66"/>
      <c r="Q42" s="66"/>
      <c r="R42" s="66">
        <f>R41*B46</f>
        <v>3.2</v>
      </c>
      <c r="S42" s="66">
        <f>S41*B46</f>
        <v>24</v>
      </c>
      <c r="T42" s="66"/>
      <c r="U42" s="66"/>
      <c r="V42" s="66"/>
      <c r="W42" s="66"/>
      <c r="X42" s="66"/>
      <c r="Y42" s="66"/>
      <c r="Z42" s="66"/>
      <c r="AA42" s="66"/>
      <c r="AB42" s="36"/>
      <c r="AC42" s="66"/>
      <c r="AD42" s="66"/>
    </row>
    <row r="43" spans="1:30" ht="15.6" customHeight="1">
      <c r="A43" s="38" t="s">
        <v>62</v>
      </c>
      <c r="B43" s="64" t="s">
        <v>101</v>
      </c>
      <c r="C43" s="66">
        <v>150</v>
      </c>
      <c r="D43" s="66"/>
      <c r="E43" s="66">
        <v>8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>
        <v>0.75</v>
      </c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37"/>
      <c r="AC43" s="66"/>
      <c r="AD43" s="66">
        <v>153</v>
      </c>
    </row>
    <row r="44" spans="1:30" ht="14.25" customHeight="1">
      <c r="A44" s="67"/>
      <c r="B44" s="64"/>
      <c r="C44" s="66"/>
      <c r="D44" s="66"/>
      <c r="E44" s="66">
        <f>E43*B46</f>
        <v>40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37"/>
      <c r="AC44" s="66"/>
      <c r="AD44" s="66">
        <f>AD43*B46</f>
        <v>765</v>
      </c>
    </row>
    <row r="45" spans="1:30">
      <c r="A45" s="66" t="s">
        <v>76</v>
      </c>
      <c r="B45" s="64"/>
      <c r="C45" s="66"/>
      <c r="D45" s="66">
        <f>D36+D32+D20</f>
        <v>100.8</v>
      </c>
      <c r="E45" s="66">
        <f>E43+E41+E38+E32+E28+E22+E17</f>
        <v>43.75</v>
      </c>
      <c r="F45" s="66">
        <f>F34+F32+F30+F20+F17</f>
        <v>16.920000000000002</v>
      </c>
      <c r="G45" s="66">
        <f>G41+G22+G17</f>
        <v>188.06</v>
      </c>
      <c r="H45" s="66">
        <v>52</v>
      </c>
      <c r="I45" s="66">
        <f>SUM(I15:I44)</f>
        <v>37.5</v>
      </c>
      <c r="J45" s="66">
        <f>J32+J30+J28</f>
        <v>16.32</v>
      </c>
      <c r="K45" s="66">
        <f>K32+K30+K28</f>
        <v>11.7</v>
      </c>
      <c r="L45" s="66">
        <f>L32+L30+L28</f>
        <v>4.5999999999999996</v>
      </c>
      <c r="M45" s="66">
        <f>M41+M32+M28</f>
        <v>35.96</v>
      </c>
      <c r="N45" s="66">
        <f t="shared" ref="N45:U45" si="0">SUM(N15:N44)</f>
        <v>10</v>
      </c>
      <c r="O45" s="66">
        <f t="shared" si="0"/>
        <v>23.1</v>
      </c>
      <c r="P45" s="66">
        <f t="shared" si="0"/>
        <v>71.2</v>
      </c>
      <c r="Q45" s="66">
        <f t="shared" si="0"/>
        <v>0.75</v>
      </c>
      <c r="R45" s="66">
        <f>R41+R34+R32+R30+R28+R17</f>
        <v>8.14</v>
      </c>
      <c r="S45" s="66">
        <f>S32+S28+S41</f>
        <v>9.9600000000000009</v>
      </c>
      <c r="T45" s="66">
        <f t="shared" si="0"/>
        <v>7.5</v>
      </c>
      <c r="U45" s="66">
        <f t="shared" si="0"/>
        <v>50.04</v>
      </c>
      <c r="V45" s="66">
        <v>15</v>
      </c>
      <c r="W45" s="66">
        <v>3</v>
      </c>
      <c r="X45" s="66">
        <v>6</v>
      </c>
      <c r="Y45" s="66">
        <v>120</v>
      </c>
      <c r="Z45" s="66">
        <f>SUM(Z15:Z44)</f>
        <v>6.0000000000000001E-3</v>
      </c>
      <c r="AA45" s="66">
        <f>SUM(AA15:AA44)</f>
        <v>0.24</v>
      </c>
      <c r="AB45" s="43">
        <f>SUM(AB15:AB44)</f>
        <v>0.1</v>
      </c>
      <c r="AC45" s="66">
        <f>SUM(AC15:AC44)</f>
        <v>0.04</v>
      </c>
      <c r="AD45" s="66"/>
    </row>
    <row r="46" spans="1:30">
      <c r="A46" s="66" t="s">
        <v>77</v>
      </c>
      <c r="B46" s="64">
        <v>5</v>
      </c>
      <c r="C46" s="66"/>
      <c r="D46" s="69">
        <v>0.9</v>
      </c>
      <c r="E46" s="69">
        <v>0.4</v>
      </c>
      <c r="F46" s="69">
        <v>0.2</v>
      </c>
      <c r="G46" s="69">
        <v>1</v>
      </c>
      <c r="H46" s="69">
        <v>0.4</v>
      </c>
      <c r="I46" s="69">
        <v>0.4</v>
      </c>
      <c r="J46" s="69">
        <v>0.2</v>
      </c>
      <c r="K46" s="69">
        <v>0.1</v>
      </c>
      <c r="L46" s="69">
        <v>0.05</v>
      </c>
      <c r="M46" s="69">
        <v>0.4</v>
      </c>
      <c r="N46" s="69"/>
      <c r="O46" s="69">
        <v>0.25</v>
      </c>
      <c r="P46" s="69">
        <v>0.2</v>
      </c>
      <c r="Q46" s="69">
        <v>0.01</v>
      </c>
      <c r="R46" s="69">
        <v>0.08</v>
      </c>
      <c r="S46" s="69">
        <v>0.1</v>
      </c>
      <c r="T46" s="69">
        <v>0.1</v>
      </c>
      <c r="U46" s="69">
        <v>0.5</v>
      </c>
      <c r="V46" s="69">
        <v>0.2</v>
      </c>
      <c r="W46" s="69">
        <v>0.01</v>
      </c>
      <c r="X46" s="69">
        <v>0</v>
      </c>
      <c r="Y46" s="69">
        <v>0</v>
      </c>
      <c r="Z46" s="69">
        <v>1E-3</v>
      </c>
      <c r="AA46" s="69">
        <v>0.01</v>
      </c>
      <c r="AB46" s="51">
        <v>0</v>
      </c>
      <c r="AC46" s="73">
        <v>3</v>
      </c>
      <c r="AD46" s="73"/>
    </row>
    <row r="47" spans="1:30">
      <c r="A47" s="66" t="s">
        <v>78</v>
      </c>
      <c r="B47" s="70">
        <f>B48/B46</f>
        <v>102.9609998</v>
      </c>
      <c r="C47" s="66"/>
      <c r="D47" s="71">
        <v>51.111109999999996</v>
      </c>
      <c r="E47" s="71">
        <v>27</v>
      </c>
      <c r="F47" s="71">
        <v>550</v>
      </c>
      <c r="G47" s="71">
        <v>60</v>
      </c>
      <c r="H47" s="71">
        <v>360</v>
      </c>
      <c r="I47" s="71">
        <v>20</v>
      </c>
      <c r="J47" s="71">
        <v>19</v>
      </c>
      <c r="K47" s="71">
        <v>20</v>
      </c>
      <c r="L47" s="71">
        <v>108</v>
      </c>
      <c r="M47" s="71">
        <v>32</v>
      </c>
      <c r="N47" s="71">
        <v>88</v>
      </c>
      <c r="O47" s="71">
        <v>35</v>
      </c>
      <c r="P47" s="71">
        <v>17</v>
      </c>
      <c r="Q47" s="71">
        <v>450</v>
      </c>
      <c r="R47" s="71">
        <v>15</v>
      </c>
      <c r="S47" s="77">
        <v>80</v>
      </c>
      <c r="T47" s="71">
        <v>33</v>
      </c>
      <c r="U47" s="71">
        <v>56</v>
      </c>
      <c r="V47" s="71">
        <v>110</v>
      </c>
      <c r="W47" s="71">
        <v>700</v>
      </c>
      <c r="X47" s="71">
        <v>70</v>
      </c>
      <c r="Y47" s="71">
        <v>60</v>
      </c>
      <c r="Z47" s="71">
        <v>5</v>
      </c>
      <c r="AA47" s="71">
        <v>485</v>
      </c>
      <c r="AB47" s="54">
        <v>447</v>
      </c>
      <c r="AC47" s="71">
        <v>7</v>
      </c>
      <c r="AD47" s="71"/>
    </row>
    <row r="48" spans="1:30">
      <c r="A48" s="66" t="s">
        <v>79</v>
      </c>
      <c r="B48" s="70">
        <f>D48+E48+F48+G48+H48+I48+J48+K48+L48+M48+N48+O48+P48+Q48+R48+S48+T48+U48+V48+W48+X48+Y48+Z48+AA48+AB48+AC48</f>
        <v>514.80499899999995</v>
      </c>
      <c r="C48" s="66"/>
      <c r="D48" s="71">
        <f t="shared" ref="D48:AB48" si="1">D46*D47</f>
        <v>45.999998999999995</v>
      </c>
      <c r="E48" s="71">
        <f t="shared" si="1"/>
        <v>10.8</v>
      </c>
      <c r="F48" s="71">
        <f t="shared" si="1"/>
        <v>110</v>
      </c>
      <c r="G48" s="71">
        <f t="shared" si="1"/>
        <v>60</v>
      </c>
      <c r="H48" s="71">
        <f t="shared" si="1"/>
        <v>144</v>
      </c>
      <c r="I48" s="71">
        <f t="shared" si="1"/>
        <v>8</v>
      </c>
      <c r="J48" s="71">
        <f t="shared" si="1"/>
        <v>3.8000000000000003</v>
      </c>
      <c r="K48" s="71">
        <f t="shared" si="1"/>
        <v>2</v>
      </c>
      <c r="L48" s="71">
        <f t="shared" si="1"/>
        <v>5.4</v>
      </c>
      <c r="M48" s="71">
        <f t="shared" si="1"/>
        <v>12.8</v>
      </c>
      <c r="N48" s="71">
        <f t="shared" si="1"/>
        <v>0</v>
      </c>
      <c r="O48" s="71">
        <f t="shared" si="1"/>
        <v>8.75</v>
      </c>
      <c r="P48" s="71">
        <f t="shared" si="1"/>
        <v>3.4000000000000004</v>
      </c>
      <c r="Q48" s="71">
        <f t="shared" si="1"/>
        <v>4.5</v>
      </c>
      <c r="R48" s="71">
        <f t="shared" si="1"/>
        <v>1.2</v>
      </c>
      <c r="S48" s="71">
        <f t="shared" si="1"/>
        <v>8</v>
      </c>
      <c r="T48" s="71">
        <f t="shared" si="1"/>
        <v>3.3000000000000003</v>
      </c>
      <c r="U48" s="71">
        <f t="shared" si="1"/>
        <v>28</v>
      </c>
      <c r="V48" s="71">
        <f t="shared" si="1"/>
        <v>22</v>
      </c>
      <c r="W48" s="71">
        <f t="shared" si="1"/>
        <v>7</v>
      </c>
      <c r="X48" s="71">
        <f t="shared" si="1"/>
        <v>0</v>
      </c>
      <c r="Y48" s="71">
        <f t="shared" si="1"/>
        <v>0</v>
      </c>
      <c r="Z48" s="71">
        <f t="shared" si="1"/>
        <v>5.0000000000000001E-3</v>
      </c>
      <c r="AA48" s="71">
        <f t="shared" si="1"/>
        <v>4.8500000000000005</v>
      </c>
      <c r="AB48" s="54">
        <f t="shared" si="1"/>
        <v>0</v>
      </c>
      <c r="AC48" s="71">
        <f>AC46*AC47</f>
        <v>21</v>
      </c>
      <c r="AD48" s="71">
        <f>AD46*AD47</f>
        <v>0</v>
      </c>
    </row>
    <row r="49" spans="1:28" hidden="1">
      <c r="A49" s="66"/>
      <c r="B49" s="70"/>
      <c r="C49" s="66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43"/>
    </row>
    <row r="50" spans="1:28" hidden="1">
      <c r="A50" s="66"/>
      <c r="B50" s="70"/>
      <c r="C50" s="66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43"/>
    </row>
    <row r="51" spans="1:28">
      <c r="A51" s="20" t="s">
        <v>80</v>
      </c>
      <c r="B51" s="55"/>
      <c r="C51" s="55"/>
      <c r="D51" s="55"/>
      <c r="E51" s="55"/>
      <c r="F51" s="55" t="s">
        <v>102</v>
      </c>
      <c r="G51" s="55"/>
      <c r="H51" s="55"/>
      <c r="I51" s="55"/>
      <c r="J51" s="55"/>
      <c r="K51" s="55"/>
      <c r="L51" s="55"/>
    </row>
    <row r="52" spans="1:28">
      <c r="A52" s="55"/>
      <c r="F52" s="55" t="s">
        <v>82</v>
      </c>
      <c r="G52" s="55"/>
      <c r="H52" s="55"/>
      <c r="I52" s="55"/>
      <c r="J52" s="55"/>
      <c r="K52" s="55"/>
    </row>
  </sheetData>
  <pageMargins left="0" right="0" top="0" bottom="0" header="0.51180555555555496" footer="0.51180555555555496"/>
  <pageSetup paperSize="9" scale="65" firstPageNumber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0"/>
  <sheetViews>
    <sheetView workbookViewId="0">
      <selection activeCell="B46" sqref="B46"/>
    </sheetView>
  </sheetViews>
  <sheetFormatPr defaultRowHeight="14.4"/>
  <cols>
    <col min="1" max="1" width="38.5546875"/>
    <col min="2" max="2" width="7.6640625"/>
    <col min="3" max="3" width="7"/>
    <col min="4" max="4" width="6.44140625"/>
    <col min="5" max="5" width="6.5546875"/>
    <col min="6" max="6" width="5.6640625"/>
    <col min="7" max="7" width="5.44140625" customWidth="1"/>
    <col min="8" max="8" width="5.6640625"/>
    <col min="9" max="9" width="5.5546875"/>
    <col min="10" max="10" width="5.88671875"/>
    <col min="11" max="11" width="5.6640625"/>
    <col min="12" max="12" width="5.88671875"/>
    <col min="13" max="13" width="6"/>
    <col min="14" max="14" width="5.6640625"/>
    <col min="15" max="15" width="6.33203125"/>
    <col min="16" max="16" width="6.44140625"/>
    <col min="17" max="17" width="5.88671875"/>
    <col min="18" max="18" width="6"/>
    <col min="19" max="19" width="5.44140625"/>
    <col min="20" max="20" width="6.33203125"/>
    <col min="21" max="21" width="7"/>
    <col min="22" max="22" width="5.5546875"/>
    <col min="23" max="24" width="6.44140625"/>
    <col min="25" max="25" width="6.5546875"/>
    <col min="26" max="27" width="6.44140625"/>
    <col min="28" max="28" width="6"/>
    <col min="29" max="29" width="5.6640625"/>
    <col min="30" max="30" width="5.6640625" bestFit="1" customWidth="1"/>
    <col min="31" max="31" width="6" customWidth="1"/>
    <col min="32" max="1025" width="8.5546875"/>
  </cols>
  <sheetData>
    <row r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3"/>
    </row>
    <row r="2" spans="1:31" ht="18">
      <c r="A2" s="2" t="s">
        <v>1</v>
      </c>
      <c r="B2" s="2"/>
      <c r="H2" t="s">
        <v>2</v>
      </c>
      <c r="I2" s="3"/>
      <c r="J2" s="3"/>
      <c r="K2" s="3"/>
      <c r="L2" s="3"/>
      <c r="Q2" t="s">
        <v>282</v>
      </c>
      <c r="W2" t="s">
        <v>4</v>
      </c>
      <c r="Y2" s="4" t="s">
        <v>5</v>
      </c>
      <c r="Z2" s="4"/>
      <c r="AA2" s="4"/>
      <c r="AB2" s="4"/>
      <c r="AC2" s="63"/>
    </row>
    <row r="3" spans="1:31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  <c r="AC3" s="63"/>
    </row>
    <row r="4" spans="1:31" ht="15" customHeight="1">
      <c r="A4" s="5" t="s">
        <v>281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  <c r="AC4" s="63"/>
    </row>
    <row r="5" spans="1:31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  <c r="AC5" s="63"/>
    </row>
    <row r="6" spans="1:31">
      <c r="A6" s="58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  <c r="AC6" s="63"/>
    </row>
    <row r="7" spans="1:31">
      <c r="A7" s="5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  <c r="AC7" s="63"/>
    </row>
    <row r="8" spans="1:31">
      <c r="A8" s="60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  <c r="AC8" s="74"/>
    </row>
    <row r="9" spans="1:31">
      <c r="A9" s="60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  <c r="AC9" s="75"/>
    </row>
    <row r="10" spans="1:31">
      <c r="A10" s="60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5"/>
    </row>
    <row r="11" spans="1:31">
      <c r="A11" s="60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5"/>
    </row>
    <row r="12" spans="1:31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63"/>
    </row>
    <row r="13" spans="1:31">
      <c r="A13" s="76" t="s">
        <v>108</v>
      </c>
      <c r="B13" s="76"/>
      <c r="C13" s="63" t="s">
        <v>35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63"/>
    </row>
    <row r="14" spans="1:31" ht="139.80000000000001">
      <c r="A14" s="77" t="s">
        <v>36</v>
      </c>
      <c r="B14" s="64"/>
      <c r="C14" s="35" t="s">
        <v>37</v>
      </c>
      <c r="D14" s="78" t="s">
        <v>38</v>
      </c>
      <c r="E14" s="35" t="s">
        <v>39</v>
      </c>
      <c r="F14" s="35" t="s">
        <v>194</v>
      </c>
      <c r="G14" s="33" t="s">
        <v>40</v>
      </c>
      <c r="H14" s="35" t="s">
        <v>109</v>
      </c>
      <c r="I14" s="35" t="s">
        <v>42</v>
      </c>
      <c r="J14" s="35" t="s">
        <v>231</v>
      </c>
      <c r="K14" s="35" t="s">
        <v>44</v>
      </c>
      <c r="L14" s="35" t="s">
        <v>45</v>
      </c>
      <c r="M14" s="35" t="s">
        <v>110</v>
      </c>
      <c r="N14" s="35" t="s">
        <v>111</v>
      </c>
      <c r="O14" s="35" t="s">
        <v>239</v>
      </c>
      <c r="P14" s="35" t="s">
        <v>234</v>
      </c>
      <c r="Q14" s="35" t="s">
        <v>49</v>
      </c>
      <c r="R14" s="35" t="s">
        <v>50</v>
      </c>
      <c r="S14" s="35" t="s">
        <v>51</v>
      </c>
      <c r="T14" s="65" t="s">
        <v>241</v>
      </c>
      <c r="U14" s="35" t="s">
        <v>212</v>
      </c>
      <c r="V14" s="35" t="s">
        <v>112</v>
      </c>
      <c r="W14" s="35" t="s">
        <v>54</v>
      </c>
      <c r="X14" s="35" t="s">
        <v>211</v>
      </c>
      <c r="Y14" s="35" t="s">
        <v>140</v>
      </c>
      <c r="Z14" s="35" t="s">
        <v>236</v>
      </c>
      <c r="AA14" s="35" t="s">
        <v>57</v>
      </c>
      <c r="AB14" s="35" t="s">
        <v>242</v>
      </c>
      <c r="AC14" s="35" t="s">
        <v>244</v>
      </c>
      <c r="AD14" s="33" t="s">
        <v>275</v>
      </c>
      <c r="AE14" s="35" t="s">
        <v>115</v>
      </c>
    </row>
    <row r="15" spans="1:31">
      <c r="A15" s="79" t="s">
        <v>59</v>
      </c>
      <c r="B15" s="6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68"/>
      <c r="AD15" s="35"/>
      <c r="AE15" s="80"/>
    </row>
    <row r="16" spans="1:31">
      <c r="A16" s="102" t="s">
        <v>141</v>
      </c>
      <c r="B16" s="64" t="s">
        <v>61</v>
      </c>
      <c r="C16" s="81">
        <v>60</v>
      </c>
      <c r="D16" s="81"/>
      <c r="E16" s="81"/>
      <c r="F16" s="81"/>
      <c r="G16" s="81">
        <v>16.36</v>
      </c>
      <c r="H16" s="81"/>
      <c r="I16" s="81"/>
      <c r="J16" s="81"/>
      <c r="K16" s="81"/>
      <c r="L16" s="81"/>
      <c r="M16" s="81"/>
      <c r="N16" s="81"/>
      <c r="O16" s="81"/>
      <c r="P16" s="81">
        <v>2.73</v>
      </c>
      <c r="Q16" s="81">
        <v>1.1000000000000001</v>
      </c>
      <c r="R16" s="81"/>
      <c r="S16" s="81">
        <v>0.55000000000000004</v>
      </c>
      <c r="T16" s="81"/>
      <c r="U16" s="81"/>
      <c r="V16" s="81"/>
      <c r="W16" s="81"/>
      <c r="X16" s="81"/>
      <c r="Y16" s="81"/>
      <c r="Z16" s="81"/>
      <c r="AA16" s="81"/>
      <c r="AB16" s="81"/>
      <c r="AC16" s="68"/>
      <c r="AD16" s="81"/>
      <c r="AE16" s="80"/>
    </row>
    <row r="17" spans="1:31" ht="12.75" customHeight="1">
      <c r="A17" s="81"/>
      <c r="B17" s="64"/>
      <c r="C17" s="81"/>
      <c r="D17" s="81"/>
      <c r="E17" s="81"/>
      <c r="F17" s="77"/>
      <c r="G17" s="81">
        <f>G16*B46</f>
        <v>376.28</v>
      </c>
      <c r="H17" s="81"/>
      <c r="I17" s="81"/>
      <c r="J17" s="81"/>
      <c r="K17" s="81"/>
      <c r="L17" s="81"/>
      <c r="M17" s="81"/>
      <c r="N17" s="81"/>
      <c r="O17" s="81"/>
      <c r="P17" s="81">
        <f>P16*B46</f>
        <v>62.79</v>
      </c>
      <c r="Q17" s="81">
        <f>B46</f>
        <v>23</v>
      </c>
      <c r="R17" s="81"/>
      <c r="S17" s="81">
        <f>S16*B46</f>
        <v>12.65</v>
      </c>
      <c r="T17" s="81"/>
      <c r="U17" s="81"/>
      <c r="V17" s="81"/>
      <c r="W17" s="81"/>
      <c r="X17" s="81"/>
      <c r="Y17" s="81"/>
      <c r="Z17" s="81"/>
      <c r="AA17" s="81"/>
      <c r="AB17" s="81"/>
      <c r="AC17" s="68"/>
      <c r="AD17" s="81"/>
      <c r="AE17" s="82"/>
    </row>
    <row r="18" spans="1:31" ht="20.399999999999999">
      <c r="A18" s="140" t="s">
        <v>206</v>
      </c>
      <c r="B18" s="64" t="s">
        <v>61</v>
      </c>
      <c r="C18" s="81">
        <v>60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>
        <v>60</v>
      </c>
      <c r="Z18" s="81"/>
      <c r="AA18" s="81"/>
      <c r="AB18" s="81"/>
      <c r="AC18" s="68"/>
      <c r="AD18" s="81"/>
      <c r="AE18" s="80"/>
    </row>
    <row r="19" spans="1:31">
      <c r="A19" s="81"/>
      <c r="B19" s="64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68"/>
      <c r="AD19" s="81"/>
      <c r="AE19" s="80"/>
    </row>
    <row r="20" spans="1:31" ht="20.399999999999999">
      <c r="A20" s="139" t="s">
        <v>207</v>
      </c>
      <c r="B20" s="64" t="s">
        <v>61</v>
      </c>
      <c r="C20" s="81" t="s">
        <v>201</v>
      </c>
      <c r="D20" s="81"/>
      <c r="E20" s="81"/>
      <c r="F20" s="81">
        <v>5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>
        <v>30</v>
      </c>
      <c r="Y20" s="81"/>
      <c r="Z20" s="81"/>
      <c r="AA20" s="81"/>
      <c r="AB20" s="81"/>
      <c r="AC20" s="68"/>
      <c r="AD20" s="81"/>
      <c r="AE20" s="80"/>
    </row>
    <row r="21" spans="1:31">
      <c r="A21" s="81"/>
      <c r="B21" s="64"/>
      <c r="C21" s="81"/>
      <c r="D21" s="81"/>
      <c r="E21" s="81"/>
      <c r="F21" s="81">
        <f>F20*B46</f>
        <v>115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68"/>
      <c r="AD21" s="81"/>
      <c r="AE21" s="80"/>
    </row>
    <row r="22" spans="1:31">
      <c r="A22" s="138" t="s">
        <v>62</v>
      </c>
      <c r="B22" s="64" t="s">
        <v>61</v>
      </c>
      <c r="C22" s="81" t="s">
        <v>105</v>
      </c>
      <c r="D22" s="81"/>
      <c r="E22" s="81">
        <v>8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>
        <v>7.4999999999999997E-2</v>
      </c>
      <c r="X22" s="81"/>
      <c r="Y22" s="81"/>
      <c r="Z22" s="81"/>
      <c r="AA22" s="81"/>
      <c r="AB22" s="81"/>
      <c r="AC22" s="68"/>
      <c r="AD22" s="81"/>
      <c r="AE22" s="80">
        <v>153</v>
      </c>
    </row>
    <row r="23" spans="1:31">
      <c r="A23" s="81"/>
      <c r="B23" s="64"/>
      <c r="C23" s="81"/>
      <c r="D23" s="81"/>
      <c r="E23" s="81">
        <f>E22*B46</f>
        <v>184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68"/>
      <c r="AD23" s="81"/>
      <c r="AE23" s="80">
        <f>AE22*B46</f>
        <v>3519</v>
      </c>
    </row>
    <row r="24" spans="1:31">
      <c r="A24" s="32" t="s">
        <v>63</v>
      </c>
      <c r="B24" s="64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68"/>
      <c r="AD24" s="81"/>
      <c r="AE24" s="68"/>
    </row>
    <row r="25" spans="1:31">
      <c r="A25" s="32" t="s">
        <v>64</v>
      </c>
      <c r="B25" s="64" t="s">
        <v>61</v>
      </c>
      <c r="C25" s="81">
        <v>150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68">
        <v>150</v>
      </c>
      <c r="AD25" s="81"/>
      <c r="AE25" s="80"/>
    </row>
    <row r="26" spans="1:31">
      <c r="A26" s="84"/>
      <c r="B26" s="64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68"/>
      <c r="AD26" s="81"/>
      <c r="AE26" s="80"/>
    </row>
    <row r="27" spans="1:31">
      <c r="A27" s="84" t="s">
        <v>116</v>
      </c>
      <c r="B27" s="64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68"/>
      <c r="AD27" s="81"/>
      <c r="AE27" s="80"/>
    </row>
    <row r="28" spans="1:31">
      <c r="A28" s="139" t="s">
        <v>208</v>
      </c>
      <c r="B28" s="64" t="s">
        <v>61</v>
      </c>
      <c r="C28" s="66">
        <v>50</v>
      </c>
      <c r="D28" s="66"/>
      <c r="E28" s="81"/>
      <c r="F28" s="66"/>
      <c r="G28" s="66"/>
      <c r="H28" s="66"/>
      <c r="I28" s="66"/>
      <c r="J28" s="66"/>
      <c r="K28" s="81"/>
      <c r="L28" s="8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36"/>
      <c r="AC28" s="37"/>
      <c r="AD28" s="81">
        <v>52</v>
      </c>
      <c r="AE28" s="80"/>
    </row>
    <row r="29" spans="1:31">
      <c r="A29" s="81"/>
      <c r="B29" s="64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68"/>
      <c r="AD29" s="81"/>
      <c r="AE29" s="80"/>
    </row>
    <row r="30" spans="1:31">
      <c r="A30" s="81" t="s">
        <v>117</v>
      </c>
      <c r="B30" s="64" t="s">
        <v>61</v>
      </c>
      <c r="C30" s="81">
        <v>150</v>
      </c>
      <c r="D30" s="81"/>
      <c r="E30" s="81"/>
      <c r="F30" s="81">
        <v>3</v>
      </c>
      <c r="G30" s="81"/>
      <c r="H30" s="81"/>
      <c r="I30" s="81">
        <v>25.05</v>
      </c>
      <c r="J30" s="81">
        <v>11.25</v>
      </c>
      <c r="K30" s="81">
        <v>7.2</v>
      </c>
      <c r="L30" s="81">
        <v>7.5</v>
      </c>
      <c r="M30" s="81">
        <v>18.75</v>
      </c>
      <c r="N30" s="81">
        <v>6</v>
      </c>
      <c r="O30" s="81">
        <v>9.75</v>
      </c>
      <c r="P30" s="81"/>
      <c r="Q30" s="81"/>
      <c r="R30" s="81"/>
      <c r="S30" s="81">
        <v>1.5</v>
      </c>
      <c r="T30" s="81"/>
      <c r="U30" s="81"/>
      <c r="V30" s="81"/>
      <c r="W30" s="81"/>
      <c r="X30" s="81"/>
      <c r="Y30" s="81"/>
      <c r="Z30" s="81"/>
      <c r="AA30" s="81"/>
      <c r="AB30" s="81"/>
      <c r="AC30" s="68"/>
      <c r="AD30" s="81"/>
      <c r="AE30" s="80">
        <v>120</v>
      </c>
    </row>
    <row r="31" spans="1:31">
      <c r="A31" s="81"/>
      <c r="B31" s="64"/>
      <c r="C31" s="81"/>
      <c r="D31" s="81"/>
      <c r="E31" s="81"/>
      <c r="F31" s="81">
        <f>F30*B46</f>
        <v>69</v>
      </c>
      <c r="G31" s="81"/>
      <c r="H31" s="81"/>
      <c r="I31" s="81"/>
      <c r="J31" s="81"/>
      <c r="K31" s="81">
        <f>K30*B46</f>
        <v>165.6</v>
      </c>
      <c r="L31" s="81">
        <f>L30*B46</f>
        <v>172.5</v>
      </c>
      <c r="M31" s="81"/>
      <c r="N31" s="81"/>
      <c r="O31" s="81">
        <f>O30*B46</f>
        <v>224.25</v>
      </c>
      <c r="P31" s="81"/>
      <c r="Q31" s="81"/>
      <c r="R31" s="81"/>
      <c r="S31" s="81">
        <f>S30*B46</f>
        <v>34.5</v>
      </c>
      <c r="T31" s="81"/>
      <c r="U31" s="81"/>
      <c r="V31" s="81"/>
      <c r="W31" s="81"/>
      <c r="X31" s="81"/>
      <c r="Y31" s="81"/>
      <c r="Z31" s="81"/>
      <c r="AA31" s="81"/>
      <c r="AB31" s="81"/>
      <c r="AC31" s="68"/>
      <c r="AD31" s="81"/>
      <c r="AE31" s="80">
        <f>AE30*B46</f>
        <v>2760</v>
      </c>
    </row>
    <row r="32" spans="1:31">
      <c r="A32" s="141" t="s">
        <v>209</v>
      </c>
      <c r="B32" s="64" t="s">
        <v>61</v>
      </c>
      <c r="C32" s="81">
        <v>60</v>
      </c>
      <c r="D32" s="81">
        <v>10.8</v>
      </c>
      <c r="E32" s="81"/>
      <c r="F32" s="85"/>
      <c r="G32" s="81"/>
      <c r="H32" s="81">
        <v>104</v>
      </c>
      <c r="I32" s="81"/>
      <c r="J32" s="81"/>
      <c r="K32" s="81">
        <v>7</v>
      </c>
      <c r="L32" s="81"/>
      <c r="M32" s="81"/>
      <c r="N32" s="81"/>
      <c r="O32" s="81"/>
      <c r="P32" s="81">
        <v>3.6</v>
      </c>
      <c r="Q32" s="81"/>
      <c r="R32" s="81"/>
      <c r="S32" s="81">
        <v>1.5</v>
      </c>
      <c r="T32" s="81"/>
      <c r="U32" s="81"/>
      <c r="V32" s="81"/>
      <c r="W32" s="81"/>
      <c r="X32" s="81"/>
      <c r="Y32" s="81"/>
      <c r="Z32" s="81"/>
      <c r="AA32" s="81">
        <v>6</v>
      </c>
      <c r="AB32" s="81"/>
      <c r="AC32" s="68"/>
      <c r="AD32" s="81"/>
      <c r="AE32" s="80">
        <v>10</v>
      </c>
    </row>
    <row r="33" spans="1:32">
      <c r="A33" s="81"/>
      <c r="B33" s="64"/>
      <c r="C33" s="81"/>
      <c r="D33" s="81"/>
      <c r="E33" s="81"/>
      <c r="F33" s="81"/>
      <c r="G33" s="81"/>
      <c r="H33" s="81"/>
      <c r="I33" s="81"/>
      <c r="J33" s="81"/>
      <c r="K33" s="81">
        <f>K32*B46</f>
        <v>161</v>
      </c>
      <c r="L33" s="81"/>
      <c r="M33" s="81"/>
      <c r="N33" s="81"/>
      <c r="O33" s="81"/>
      <c r="P33" s="81">
        <f>P32*B46</f>
        <v>82.8</v>
      </c>
      <c r="Q33" s="81"/>
      <c r="R33" s="81"/>
      <c r="S33" s="81">
        <f>S32*B46</f>
        <v>34.5</v>
      </c>
      <c r="T33" s="81"/>
      <c r="U33" s="81"/>
      <c r="V33" s="81"/>
      <c r="W33" s="81"/>
      <c r="X33" s="81"/>
      <c r="Y33" s="81"/>
      <c r="Z33" s="81"/>
      <c r="AA33" s="81"/>
      <c r="AB33" s="81"/>
      <c r="AC33" s="68"/>
      <c r="AD33" s="81"/>
      <c r="AE33" s="80">
        <f>AE32*B46</f>
        <v>230</v>
      </c>
    </row>
    <row r="34" spans="1:32">
      <c r="A34" s="81" t="s">
        <v>118</v>
      </c>
      <c r="B34" s="64" t="s">
        <v>61</v>
      </c>
      <c r="C34" s="81">
        <v>120</v>
      </c>
      <c r="D34" s="81"/>
      <c r="E34" s="81"/>
      <c r="F34" s="81">
        <v>5.4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>
        <v>43.2</v>
      </c>
      <c r="S34" s="81">
        <v>2.59</v>
      </c>
      <c r="T34" s="81"/>
      <c r="U34" s="81"/>
      <c r="V34" s="81"/>
      <c r="W34" s="81"/>
      <c r="X34" s="81"/>
      <c r="Y34" s="81"/>
      <c r="Z34" s="81"/>
      <c r="AA34" s="81"/>
      <c r="AB34" s="81"/>
      <c r="AC34" s="68"/>
      <c r="AD34" s="81"/>
      <c r="AE34" s="80">
        <v>259.2</v>
      </c>
    </row>
    <row r="35" spans="1:32">
      <c r="A35" s="81"/>
      <c r="B35" s="64"/>
      <c r="C35" s="81"/>
      <c r="D35" s="81"/>
      <c r="E35" s="81"/>
      <c r="F35" s="81">
        <f>F34*B46</f>
        <v>124.2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>
        <f>S34*B46</f>
        <v>59.569999999999993</v>
      </c>
      <c r="T35" s="81"/>
      <c r="U35" s="81"/>
      <c r="V35" s="81"/>
      <c r="W35" s="81"/>
      <c r="X35" s="81"/>
      <c r="Y35" s="81"/>
      <c r="Z35" s="81"/>
      <c r="AA35" s="81"/>
      <c r="AB35" s="81"/>
      <c r="AC35" s="68"/>
      <c r="AD35" s="81"/>
      <c r="AE35" s="80">
        <f>AE34*B46</f>
        <v>5961.5999999999995</v>
      </c>
    </row>
    <row r="36" spans="1:32" ht="12.75" customHeight="1">
      <c r="A36" s="81" t="s">
        <v>38</v>
      </c>
      <c r="B36" s="64" t="s">
        <v>61</v>
      </c>
      <c r="C36" s="81">
        <v>60</v>
      </c>
      <c r="D36" s="81">
        <v>60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68"/>
      <c r="AD36" s="81"/>
      <c r="AE36" s="80"/>
    </row>
    <row r="37" spans="1:32" ht="15.75" customHeight="1">
      <c r="A37" s="81"/>
      <c r="B37" s="64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68"/>
      <c r="AD37" s="81"/>
      <c r="AE37" s="80"/>
    </row>
    <row r="38" spans="1:32">
      <c r="A38" s="43" t="s">
        <v>227</v>
      </c>
      <c r="B38" s="64" t="s">
        <v>101</v>
      </c>
      <c r="C38" s="81">
        <v>150</v>
      </c>
      <c r="D38" s="81"/>
      <c r="E38" s="81">
        <v>7.5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>
        <v>18</v>
      </c>
      <c r="AA38" s="81"/>
      <c r="AB38" s="81"/>
      <c r="AC38" s="68"/>
      <c r="AD38" s="81"/>
      <c r="AE38" s="83">
        <v>142.5</v>
      </c>
    </row>
    <row r="39" spans="1:32">
      <c r="A39" s="81"/>
      <c r="B39" s="64"/>
      <c r="C39" s="81"/>
      <c r="D39" s="81"/>
      <c r="E39" s="81">
        <f>E38*B46</f>
        <v>172.5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68"/>
      <c r="AD39" s="81"/>
      <c r="AE39" s="68">
        <f>AE38*B46</f>
        <v>3277.5</v>
      </c>
    </row>
    <row r="40" spans="1:32">
      <c r="A40" s="84" t="s">
        <v>119</v>
      </c>
      <c r="B40" s="63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68"/>
      <c r="AD40" s="81"/>
      <c r="AE40" s="86"/>
    </row>
    <row r="41" spans="1:32">
      <c r="A41" s="142" t="s">
        <v>210</v>
      </c>
      <c r="B41" s="64" t="s">
        <v>72</v>
      </c>
      <c r="C41" s="81" t="s">
        <v>120</v>
      </c>
      <c r="D41" s="81"/>
      <c r="E41" s="81">
        <v>3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>
        <v>3.8</v>
      </c>
      <c r="Q41" s="81">
        <v>0.05</v>
      </c>
      <c r="R41" s="81"/>
      <c r="S41" s="81">
        <v>0.64</v>
      </c>
      <c r="T41" s="87">
        <v>8</v>
      </c>
      <c r="U41" s="81">
        <v>10.5</v>
      </c>
      <c r="V41" s="81">
        <v>60.8</v>
      </c>
      <c r="W41" s="81"/>
      <c r="X41" s="81"/>
      <c r="Y41" s="81"/>
      <c r="Z41" s="81"/>
      <c r="AA41" s="81"/>
      <c r="AB41" s="81"/>
      <c r="AC41" s="68"/>
      <c r="AD41" s="81"/>
      <c r="AE41" s="88"/>
    </row>
    <row r="42" spans="1:32">
      <c r="A42" s="81"/>
      <c r="B42" s="64"/>
      <c r="C42" s="81"/>
      <c r="D42" s="81"/>
      <c r="E42" s="81">
        <f>E41*B46</f>
        <v>69</v>
      </c>
      <c r="F42" s="81">
        <f>F41*B46</f>
        <v>0</v>
      </c>
      <c r="G42" s="81"/>
      <c r="H42" s="81"/>
      <c r="I42" s="81"/>
      <c r="J42" s="81"/>
      <c r="K42" s="81"/>
      <c r="L42" s="81"/>
      <c r="M42" s="81"/>
      <c r="N42" s="81"/>
      <c r="O42" s="81"/>
      <c r="P42" s="81">
        <f>P41*B46</f>
        <v>87.399999999999991</v>
      </c>
      <c r="Q42" s="81">
        <f>Q41*B46</f>
        <v>1.1500000000000001</v>
      </c>
      <c r="R42" s="81"/>
      <c r="S42" s="81">
        <f>S41*B46</f>
        <v>14.72</v>
      </c>
      <c r="T42" s="81"/>
      <c r="U42" s="81"/>
      <c r="V42" s="81"/>
      <c r="W42" s="81"/>
      <c r="X42" s="81"/>
      <c r="Y42" s="81"/>
      <c r="Z42" s="81"/>
      <c r="AA42" s="81"/>
      <c r="AB42" s="81"/>
      <c r="AC42" s="68"/>
      <c r="AD42" s="81"/>
      <c r="AE42" s="68"/>
    </row>
    <row r="43" spans="1:32">
      <c r="A43" s="81" t="s">
        <v>75</v>
      </c>
      <c r="B43" s="64" t="s">
        <v>61</v>
      </c>
      <c r="C43" s="81">
        <v>150</v>
      </c>
      <c r="D43" s="81"/>
      <c r="E43" s="81">
        <v>15</v>
      </c>
      <c r="F43" s="81"/>
      <c r="G43" s="81">
        <v>37.5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>
        <v>2.25</v>
      </c>
      <c r="AC43" s="68"/>
      <c r="AD43" s="81"/>
      <c r="AE43" s="80">
        <v>130</v>
      </c>
    </row>
    <row r="44" spans="1:32">
      <c r="A44" s="81"/>
      <c r="B44" s="64"/>
      <c r="C44" s="81"/>
      <c r="D44" s="81"/>
      <c r="E44" s="81">
        <f>E43*B46</f>
        <v>345</v>
      </c>
      <c r="F44" s="81"/>
      <c r="G44" s="81">
        <f>G43*B46</f>
        <v>862.5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68"/>
      <c r="AD44" s="81"/>
      <c r="AE44" s="37">
        <f>AE43*B46</f>
        <v>2990</v>
      </c>
      <c r="AF44" s="93"/>
    </row>
    <row r="45" spans="1:32">
      <c r="A45" s="81" t="s">
        <v>76</v>
      </c>
      <c r="B45" s="64"/>
      <c r="C45" s="81"/>
      <c r="D45" s="81">
        <f>SUM(D22:D44)</f>
        <v>70.8</v>
      </c>
      <c r="E45" s="81">
        <f>E43+E41+E36+E22+E18</f>
        <v>26</v>
      </c>
      <c r="F45" s="85">
        <f>F34+F32+F30+F20</f>
        <v>13.4</v>
      </c>
      <c r="G45" s="81">
        <f>G43+G32+G16</f>
        <v>53.86</v>
      </c>
      <c r="H45" s="81">
        <f>SUM(H19:H44)</f>
        <v>104</v>
      </c>
      <c r="I45" s="81">
        <f>SUM(I19:I44)</f>
        <v>25.05</v>
      </c>
      <c r="J45" s="81">
        <f>SUM(J19:J44)</f>
        <v>11.25</v>
      </c>
      <c r="K45" s="81">
        <f>K32+K30+K28</f>
        <v>14.2</v>
      </c>
      <c r="L45" s="81">
        <f>L30+L28</f>
        <v>7.5</v>
      </c>
      <c r="M45" s="81">
        <f>SUM(M19:M44)</f>
        <v>18.75</v>
      </c>
      <c r="N45" s="81">
        <f>SUM(N19:N44)</f>
        <v>6</v>
      </c>
      <c r="O45" s="81">
        <f>O30+O28</f>
        <v>9.75</v>
      </c>
      <c r="P45" s="81">
        <f>P41+P32+P16</f>
        <v>10.130000000000001</v>
      </c>
      <c r="Q45" s="81">
        <f>Q41+Q16</f>
        <v>1.1500000000000001</v>
      </c>
      <c r="R45" s="81">
        <f>SUM(R19:R44)</f>
        <v>43.2</v>
      </c>
      <c r="S45" s="81">
        <f>S41+S34+S32+S30+S16</f>
        <v>6.78</v>
      </c>
      <c r="T45" s="81">
        <f>SUM(T41:T44)</f>
        <v>8</v>
      </c>
      <c r="U45" s="81">
        <f>SUM(U41:U44)</f>
        <v>10.5</v>
      </c>
      <c r="V45" s="81">
        <f>SUM(V41:V44)</f>
        <v>60.8</v>
      </c>
      <c r="W45" s="81">
        <f>SUM(W17:W44)</f>
        <v>7.4999999999999997E-2</v>
      </c>
      <c r="X45" s="81">
        <f>SUM(X16:X44)</f>
        <v>30</v>
      </c>
      <c r="Y45" s="81">
        <v>60</v>
      </c>
      <c r="Z45" s="81">
        <f>SUM(Z19:Z44)</f>
        <v>18</v>
      </c>
      <c r="AA45" s="81">
        <f>SUM(AA19:AA44)</f>
        <v>6</v>
      </c>
      <c r="AB45" s="81">
        <f>SUM(AB19:AB44)</f>
        <v>2.25</v>
      </c>
      <c r="AC45" s="68">
        <f>SUM(AC19:AC44)</f>
        <v>150</v>
      </c>
      <c r="AD45" s="81">
        <f>SUM(AD19:AD44)</f>
        <v>52</v>
      </c>
      <c r="AE45" s="43"/>
    </row>
    <row r="46" spans="1:32">
      <c r="A46" s="81" t="s">
        <v>77</v>
      </c>
      <c r="B46" s="64">
        <v>23</v>
      </c>
      <c r="C46" s="81"/>
      <c r="D46" s="89">
        <v>0.5</v>
      </c>
      <c r="E46" s="89">
        <v>0.2</v>
      </c>
      <c r="F46" s="89">
        <v>0.2</v>
      </c>
      <c r="G46" s="89">
        <v>2</v>
      </c>
      <c r="H46" s="89">
        <v>1.8</v>
      </c>
      <c r="I46" s="89">
        <v>0.4</v>
      </c>
      <c r="J46" s="89">
        <v>0.1</v>
      </c>
      <c r="K46" s="89">
        <v>0.1</v>
      </c>
      <c r="L46" s="89">
        <v>0.1</v>
      </c>
      <c r="M46" s="89">
        <v>0.2</v>
      </c>
      <c r="N46" s="89">
        <v>0.14000000000000001</v>
      </c>
      <c r="O46" s="89">
        <v>0.1</v>
      </c>
      <c r="P46" s="89">
        <v>0.1</v>
      </c>
      <c r="Q46" s="90">
        <v>20</v>
      </c>
      <c r="R46" s="89">
        <v>0.65</v>
      </c>
      <c r="S46" s="89">
        <v>7.0000000000000007E-2</v>
      </c>
      <c r="T46" s="89">
        <v>0.1</v>
      </c>
      <c r="U46" s="89">
        <v>0.1</v>
      </c>
      <c r="V46" s="91">
        <v>0.5</v>
      </c>
      <c r="W46" s="89">
        <v>0.01</v>
      </c>
      <c r="X46" s="89">
        <v>0.5</v>
      </c>
      <c r="Y46" s="89">
        <v>0.65</v>
      </c>
      <c r="Z46" s="92">
        <v>0.1</v>
      </c>
      <c r="AA46" s="89">
        <v>7.0000000000000007E-2</v>
      </c>
      <c r="AB46" s="89">
        <v>0.01</v>
      </c>
      <c r="AC46" s="86">
        <v>2</v>
      </c>
      <c r="AD46" s="89">
        <v>0</v>
      </c>
      <c r="AE46" s="51"/>
    </row>
    <row r="47" spans="1:32">
      <c r="A47" s="81" t="s">
        <v>78</v>
      </c>
      <c r="B47" s="70">
        <f>B48/B46</f>
        <v>47.175893695652171</v>
      </c>
      <c r="C47" s="81"/>
      <c r="D47" s="77">
        <v>51.111109999999996</v>
      </c>
      <c r="E47" s="77">
        <v>31</v>
      </c>
      <c r="F47" s="77">
        <v>550</v>
      </c>
      <c r="G47" s="77">
        <v>60</v>
      </c>
      <c r="H47" s="77">
        <v>165</v>
      </c>
      <c r="I47" s="77">
        <v>25</v>
      </c>
      <c r="J47" s="71">
        <v>13</v>
      </c>
      <c r="K47" s="77">
        <v>25</v>
      </c>
      <c r="L47" s="77">
        <v>21</v>
      </c>
      <c r="M47" s="77">
        <v>25</v>
      </c>
      <c r="N47" s="77">
        <v>100</v>
      </c>
      <c r="O47" s="77">
        <v>108</v>
      </c>
      <c r="P47" s="77">
        <v>80</v>
      </c>
      <c r="Q47" s="77">
        <v>5</v>
      </c>
      <c r="R47" s="77">
        <v>43</v>
      </c>
      <c r="S47" s="77">
        <v>15</v>
      </c>
      <c r="T47" s="77">
        <v>32</v>
      </c>
      <c r="U47" s="77">
        <v>155</v>
      </c>
      <c r="V47" s="77">
        <v>270</v>
      </c>
      <c r="W47" s="77">
        <v>450</v>
      </c>
      <c r="X47" s="77">
        <v>49</v>
      </c>
      <c r="Y47" s="77">
        <v>110</v>
      </c>
      <c r="Z47" s="77">
        <v>100</v>
      </c>
      <c r="AA47" s="77">
        <v>70</v>
      </c>
      <c r="AB47" s="77">
        <v>449</v>
      </c>
      <c r="AC47" s="88">
        <v>35</v>
      </c>
      <c r="AD47" s="77">
        <v>140</v>
      </c>
      <c r="AE47" s="54"/>
    </row>
    <row r="48" spans="1:32">
      <c r="A48" s="81" t="s">
        <v>79</v>
      </c>
      <c r="B48" s="70">
        <f>D48+E48+F48+G48+H48+I48+J48+K48+L48+M48+N48+O48+P48+Q48+R48+S48+T48+U48+V48+W48+X48+Y48+Z48+AA48+AB48+AC48+AD48</f>
        <v>1085.0455549999999</v>
      </c>
      <c r="C48" s="81"/>
      <c r="D48" s="77">
        <f t="shared" ref="D48:AE48" si="0">D46*D47</f>
        <v>25.555554999999998</v>
      </c>
      <c r="E48" s="77">
        <f t="shared" si="0"/>
        <v>6.2</v>
      </c>
      <c r="F48" s="77">
        <f t="shared" si="0"/>
        <v>110</v>
      </c>
      <c r="G48" s="77">
        <f t="shared" si="0"/>
        <v>120</v>
      </c>
      <c r="H48" s="77">
        <f t="shared" si="0"/>
        <v>297</v>
      </c>
      <c r="I48" s="77">
        <f t="shared" si="0"/>
        <v>10</v>
      </c>
      <c r="J48" s="77">
        <f t="shared" si="0"/>
        <v>1.3</v>
      </c>
      <c r="K48" s="77">
        <f t="shared" si="0"/>
        <v>2.5</v>
      </c>
      <c r="L48" s="77">
        <f t="shared" si="0"/>
        <v>2.1</v>
      </c>
      <c r="M48" s="77">
        <f t="shared" si="0"/>
        <v>5</v>
      </c>
      <c r="N48" s="77">
        <f t="shared" si="0"/>
        <v>14.000000000000002</v>
      </c>
      <c r="O48" s="77">
        <f t="shared" si="0"/>
        <v>10.8</v>
      </c>
      <c r="P48" s="77">
        <f t="shared" si="0"/>
        <v>8</v>
      </c>
      <c r="Q48" s="77">
        <f t="shared" si="0"/>
        <v>100</v>
      </c>
      <c r="R48" s="77">
        <f t="shared" si="0"/>
        <v>27.95</v>
      </c>
      <c r="S48" s="77">
        <f t="shared" si="0"/>
        <v>1.05</v>
      </c>
      <c r="T48" s="77">
        <f t="shared" si="0"/>
        <v>3.2</v>
      </c>
      <c r="U48" s="77">
        <f t="shared" si="0"/>
        <v>15.5</v>
      </c>
      <c r="V48" s="77">
        <f t="shared" si="0"/>
        <v>135</v>
      </c>
      <c r="W48" s="77">
        <f t="shared" si="0"/>
        <v>4.5</v>
      </c>
      <c r="X48" s="77">
        <f t="shared" si="0"/>
        <v>24.5</v>
      </c>
      <c r="Y48" s="77">
        <f t="shared" si="0"/>
        <v>71.5</v>
      </c>
      <c r="Z48" s="77">
        <f t="shared" si="0"/>
        <v>10</v>
      </c>
      <c r="AA48" s="77">
        <f t="shared" si="0"/>
        <v>4.9000000000000004</v>
      </c>
      <c r="AB48" s="77">
        <f t="shared" si="0"/>
        <v>4.49</v>
      </c>
      <c r="AC48" s="88">
        <f t="shared" si="0"/>
        <v>70</v>
      </c>
      <c r="AD48" s="77">
        <f t="shared" si="0"/>
        <v>0</v>
      </c>
      <c r="AE48" s="54">
        <f t="shared" si="0"/>
        <v>0</v>
      </c>
    </row>
    <row r="49" spans="1:12">
      <c r="A49" s="20" t="s">
        <v>80</v>
      </c>
      <c r="B49" s="55"/>
      <c r="C49" s="55"/>
      <c r="D49" s="55"/>
      <c r="E49" s="55"/>
      <c r="F49" s="55" t="s">
        <v>102</v>
      </c>
      <c r="G49" s="55"/>
      <c r="H49" s="55"/>
      <c r="I49" s="55"/>
      <c r="J49" s="55"/>
      <c r="K49" s="55"/>
      <c r="L49" s="55"/>
    </row>
    <row r="50" spans="1:12">
      <c r="F50" s="55" t="s">
        <v>82</v>
      </c>
      <c r="G50" s="55"/>
      <c r="H50" s="55"/>
      <c r="I50" s="55"/>
      <c r="J50" s="55"/>
      <c r="K50" s="55"/>
    </row>
  </sheetData>
  <pageMargins left="0" right="0" top="0" bottom="0" header="0.51180555555555496" footer="0.51180555555555496"/>
  <pageSetup paperSize="9" scale="64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2"/>
  <sheetViews>
    <sheetView topLeftCell="B19" workbookViewId="0">
      <selection activeCell="AF41" sqref="AF41"/>
    </sheetView>
  </sheetViews>
  <sheetFormatPr defaultColWidth="6.33203125" defaultRowHeight="14.4"/>
  <cols>
    <col min="1" max="1" width="39.77734375" customWidth="1"/>
    <col min="2" max="5" width="1.77734375" customWidth="1"/>
    <col min="6" max="7" width="4.77734375" customWidth="1"/>
    <col min="8" max="39" width="5.5546875" customWidth="1"/>
    <col min="42" max="42" width="6.88671875" customWidth="1"/>
  </cols>
  <sheetData>
    <row r="1" spans="1:42" ht="14.4" customHeight="1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546" t="s">
        <v>435</v>
      </c>
      <c r="AL1" s="546"/>
      <c r="AM1" s="546"/>
      <c r="AN1" s="546"/>
      <c r="AO1" s="546"/>
      <c r="AP1" s="546"/>
    </row>
    <row r="2" spans="1:42">
      <c r="A2" s="435" t="s">
        <v>290</v>
      </c>
      <c r="B2" s="435"/>
      <c r="C2" s="435"/>
      <c r="D2" s="435"/>
      <c r="E2" s="435"/>
      <c r="F2" s="391" t="s">
        <v>291</v>
      </c>
      <c r="G2" s="391"/>
      <c r="H2" s="391"/>
      <c r="I2" s="391"/>
      <c r="J2" s="188"/>
      <c r="K2" s="517" t="s">
        <v>361</v>
      </c>
      <c r="L2" s="517"/>
      <c r="M2" s="517"/>
      <c r="N2" s="517"/>
      <c r="O2" s="517"/>
      <c r="P2" s="517"/>
      <c r="Q2" s="517"/>
      <c r="R2" s="188"/>
      <c r="S2" s="436" t="s">
        <v>340</v>
      </c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</row>
    <row r="3" spans="1:42">
      <c r="A3" s="187" t="s">
        <v>291</v>
      </c>
      <c r="B3" s="187"/>
      <c r="C3" s="187" t="s">
        <v>291</v>
      </c>
      <c r="D3" s="187"/>
      <c r="E3" s="187" t="s">
        <v>291</v>
      </c>
      <c r="F3" s="607" t="s">
        <v>292</v>
      </c>
      <c r="G3" s="607"/>
      <c r="H3" s="607"/>
      <c r="I3" s="607"/>
      <c r="J3" s="188"/>
      <c r="K3" s="510" t="s">
        <v>293</v>
      </c>
      <c r="L3" s="510"/>
      <c r="M3" s="510"/>
      <c r="N3" s="510"/>
      <c r="O3" s="510"/>
      <c r="P3" s="510"/>
      <c r="Q3" s="510"/>
      <c r="R3" s="188"/>
      <c r="S3" s="188"/>
      <c r="T3" s="188"/>
      <c r="U3" s="188"/>
      <c r="V3" s="188"/>
      <c r="W3" s="188"/>
      <c r="X3" s="188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</row>
    <row r="4" spans="1:42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361"/>
      <c r="AH4" s="361"/>
      <c r="AI4" s="361"/>
      <c r="AJ4" s="361"/>
      <c r="AK4" s="361"/>
      <c r="AL4" s="361" t="s">
        <v>294</v>
      </c>
      <c r="AM4" s="361"/>
      <c r="AN4" s="361"/>
      <c r="AO4" s="355" t="s">
        <v>5</v>
      </c>
      <c r="AP4" s="359"/>
    </row>
    <row r="5" spans="1:42">
      <c r="A5" s="331" t="s">
        <v>410</v>
      </c>
      <c r="B5" s="331"/>
      <c r="C5" s="331"/>
      <c r="D5" s="331"/>
      <c r="E5" s="331"/>
      <c r="F5" s="331"/>
      <c r="G5" s="331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345"/>
      <c r="AO5" s="363" t="s">
        <v>295</v>
      </c>
      <c r="AP5" s="364"/>
    </row>
    <row r="6" spans="1:42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/>
      <c r="L6" s="187"/>
      <c r="M6" s="187" t="s">
        <v>291</v>
      </c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297" t="s">
        <v>132</v>
      </c>
      <c r="AF6" s="349"/>
      <c r="AG6" s="349"/>
      <c r="AH6" s="349"/>
      <c r="AI6" s="187">
        <v>20</v>
      </c>
      <c r="AJ6" s="400">
        <v>25</v>
      </c>
      <c r="AK6" s="345" t="s">
        <v>296</v>
      </c>
      <c r="AL6" s="380" t="s">
        <v>297</v>
      </c>
      <c r="AM6" s="380"/>
      <c r="AN6" s="361"/>
      <c r="AO6" s="362"/>
      <c r="AP6" s="365"/>
    </row>
    <row r="7" spans="1:42" ht="14.4" customHeight="1">
      <c r="A7" s="286" t="s">
        <v>298</v>
      </c>
      <c r="B7" s="287"/>
      <c r="C7" s="287"/>
      <c r="D7" s="287"/>
      <c r="E7" s="287"/>
      <c r="F7" s="288"/>
      <c r="G7" s="530" t="s">
        <v>299</v>
      </c>
      <c r="H7" s="624"/>
      <c r="I7" s="532"/>
      <c r="J7" s="530" t="s">
        <v>300</v>
      </c>
      <c r="K7" s="625"/>
      <c r="L7" s="625"/>
      <c r="M7" s="625"/>
      <c r="N7" s="625"/>
      <c r="O7" s="625"/>
      <c r="P7" s="625"/>
      <c r="Q7" s="625"/>
      <c r="R7" s="608"/>
      <c r="S7" s="530" t="s">
        <v>301</v>
      </c>
      <c r="T7" s="531"/>
      <c r="U7" s="531"/>
      <c r="V7" s="532"/>
      <c r="W7" s="530" t="s">
        <v>341</v>
      </c>
      <c r="X7" s="531"/>
      <c r="Y7" s="532"/>
      <c r="Z7" s="530" t="s">
        <v>302</v>
      </c>
      <c r="AA7" s="531"/>
      <c r="AB7" s="531"/>
      <c r="AC7" s="532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362"/>
      <c r="AP7" s="365"/>
    </row>
    <row r="8" spans="1:42">
      <c r="A8" s="292"/>
      <c r="B8" s="293"/>
      <c r="C8" s="293"/>
      <c r="D8" s="293"/>
      <c r="E8" s="293"/>
      <c r="F8" s="294"/>
      <c r="G8" s="533"/>
      <c r="H8" s="534"/>
      <c r="I8" s="535"/>
      <c r="J8" s="533"/>
      <c r="K8" s="534"/>
      <c r="L8" s="534"/>
      <c r="M8" s="534"/>
      <c r="N8" s="534"/>
      <c r="O8" s="534"/>
      <c r="P8" s="534"/>
      <c r="Q8" s="534"/>
      <c r="R8" s="535"/>
      <c r="S8" s="533"/>
      <c r="T8" s="534"/>
      <c r="U8" s="534"/>
      <c r="V8" s="535"/>
      <c r="W8" s="533"/>
      <c r="X8" s="534"/>
      <c r="Y8" s="535"/>
      <c r="Z8" s="533"/>
      <c r="AA8" s="534"/>
      <c r="AB8" s="534"/>
      <c r="AC8" s="535"/>
      <c r="AD8" s="187"/>
      <c r="AE8" s="188" t="s">
        <v>303</v>
      </c>
      <c r="AF8" s="188"/>
      <c r="AG8" s="349" t="s">
        <v>364</v>
      </c>
      <c r="AH8" s="349"/>
      <c r="AI8" s="349"/>
      <c r="AJ8" s="349"/>
      <c r="AK8" s="349"/>
      <c r="AL8" s="349"/>
      <c r="AM8" s="361" t="s">
        <v>304</v>
      </c>
      <c r="AN8" s="345"/>
      <c r="AO8" s="357"/>
      <c r="AP8" s="350"/>
    </row>
    <row r="9" spans="1:42" ht="14.4" customHeight="1">
      <c r="A9" s="286" t="s">
        <v>305</v>
      </c>
      <c r="B9" s="287"/>
      <c r="C9" s="288"/>
      <c r="D9" s="521" t="s">
        <v>306</v>
      </c>
      <c r="E9" s="522"/>
      <c r="F9" s="523"/>
      <c r="G9" s="533"/>
      <c r="H9" s="534"/>
      <c r="I9" s="535"/>
      <c r="J9" s="533"/>
      <c r="K9" s="534"/>
      <c r="L9" s="534"/>
      <c r="M9" s="534"/>
      <c r="N9" s="534"/>
      <c r="O9" s="534"/>
      <c r="P9" s="534"/>
      <c r="Q9" s="534"/>
      <c r="R9" s="535"/>
      <c r="S9" s="533"/>
      <c r="T9" s="534"/>
      <c r="U9" s="534"/>
      <c r="V9" s="535"/>
      <c r="W9" s="533"/>
      <c r="X9" s="534"/>
      <c r="Y9" s="535"/>
      <c r="Z9" s="533"/>
      <c r="AA9" s="534"/>
      <c r="AB9" s="534"/>
      <c r="AC9" s="535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356"/>
      <c r="AP9" s="365"/>
    </row>
    <row r="10" spans="1:42">
      <c r="A10" s="289"/>
      <c r="B10" s="290"/>
      <c r="C10" s="291"/>
      <c r="D10" s="524"/>
      <c r="E10" s="525"/>
      <c r="F10" s="526"/>
      <c r="G10" s="533"/>
      <c r="H10" s="534"/>
      <c r="I10" s="535"/>
      <c r="J10" s="533"/>
      <c r="K10" s="534"/>
      <c r="L10" s="534"/>
      <c r="M10" s="534"/>
      <c r="N10" s="534"/>
      <c r="O10" s="534"/>
      <c r="P10" s="534"/>
      <c r="Q10" s="534"/>
      <c r="R10" s="535"/>
      <c r="S10" s="533"/>
      <c r="T10" s="534"/>
      <c r="U10" s="534"/>
      <c r="V10" s="535"/>
      <c r="W10" s="533"/>
      <c r="X10" s="534"/>
      <c r="Y10" s="535"/>
      <c r="Z10" s="533"/>
      <c r="AA10" s="534"/>
      <c r="AB10" s="534"/>
      <c r="AC10" s="535"/>
      <c r="AD10" s="187"/>
      <c r="AE10" s="188" t="s">
        <v>307</v>
      </c>
      <c r="AF10" s="188"/>
      <c r="AG10" s="188"/>
      <c r="AH10" s="188"/>
      <c r="AI10" s="188"/>
      <c r="AJ10" s="349"/>
      <c r="AK10" s="349"/>
      <c r="AL10" s="349"/>
      <c r="AM10" s="188"/>
      <c r="AN10" s="188"/>
      <c r="AO10" s="357"/>
      <c r="AP10" s="350"/>
    </row>
    <row r="11" spans="1:42">
      <c r="A11" s="292"/>
      <c r="B11" s="293"/>
      <c r="C11" s="294"/>
      <c r="D11" s="527"/>
      <c r="E11" s="528"/>
      <c r="F11" s="529"/>
      <c r="G11" s="536"/>
      <c r="H11" s="537"/>
      <c r="I11" s="538"/>
      <c r="J11" s="536"/>
      <c r="K11" s="537"/>
      <c r="L11" s="537"/>
      <c r="M11" s="537"/>
      <c r="N11" s="537"/>
      <c r="O11" s="537"/>
      <c r="P11" s="537"/>
      <c r="Q11" s="537"/>
      <c r="R11" s="538"/>
      <c r="S11" s="536"/>
      <c r="T11" s="537"/>
      <c r="U11" s="537"/>
      <c r="V11" s="538"/>
      <c r="W11" s="536"/>
      <c r="X11" s="537"/>
      <c r="Y11" s="538"/>
      <c r="Z11" s="536"/>
      <c r="AA11" s="537"/>
      <c r="AB11" s="537"/>
      <c r="AC11" s="538"/>
      <c r="AD11" s="187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356"/>
      <c r="AP11" s="365"/>
    </row>
    <row r="12" spans="1:42" ht="15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280">
        <v>4</v>
      </c>
      <c r="K12" s="346"/>
      <c r="L12" s="346"/>
      <c r="M12" s="281"/>
      <c r="N12" s="281"/>
      <c r="O12" s="346"/>
      <c r="P12" s="346"/>
      <c r="Q12" s="281"/>
      <c r="R12" s="282"/>
      <c r="S12" s="280">
        <v>5</v>
      </c>
      <c r="T12" s="281"/>
      <c r="U12" s="281"/>
      <c r="V12" s="282"/>
      <c r="W12" s="280">
        <v>6</v>
      </c>
      <c r="X12" s="281"/>
      <c r="Y12" s="282"/>
      <c r="Z12" s="280">
        <v>7</v>
      </c>
      <c r="AA12" s="281"/>
      <c r="AB12" s="281"/>
      <c r="AC12" s="282"/>
      <c r="AD12" s="187"/>
      <c r="AE12" s="188" t="s">
        <v>308</v>
      </c>
      <c r="AF12" s="188"/>
      <c r="AG12" s="188"/>
      <c r="AH12" s="188"/>
      <c r="AI12" s="188"/>
      <c r="AJ12" s="517" t="s">
        <v>365</v>
      </c>
      <c r="AK12" s="517"/>
      <c r="AL12" s="517"/>
      <c r="AM12" s="517"/>
      <c r="AN12" s="351"/>
      <c r="AO12" s="358"/>
      <c r="AP12" s="360"/>
    </row>
    <row r="13" spans="1:42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53"/>
      <c r="L13" s="353"/>
      <c r="M13" s="300"/>
      <c r="N13" s="300"/>
      <c r="O13" s="353"/>
      <c r="P13" s="353"/>
      <c r="Q13" s="300"/>
      <c r="R13" s="298"/>
      <c r="S13" s="283">
        <v>173.81</v>
      </c>
      <c r="T13" s="284"/>
      <c r="U13" s="284"/>
      <c r="V13" s="285"/>
      <c r="W13" s="283"/>
      <c r="X13" s="284"/>
      <c r="Y13" s="285"/>
      <c r="Z13" s="283"/>
      <c r="AA13" s="284"/>
      <c r="AB13" s="284"/>
      <c r="AC13" s="285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90"/>
      <c r="AO13" s="187"/>
      <c r="AP13" s="187"/>
    </row>
    <row r="14" spans="1:42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500"/>
      <c r="S14" s="501">
        <v>145.24</v>
      </c>
      <c r="T14" s="502"/>
      <c r="U14" s="502"/>
      <c r="V14" s="503"/>
      <c r="W14" s="501"/>
      <c r="X14" s="502"/>
      <c r="Y14" s="503"/>
      <c r="Z14" s="501"/>
      <c r="AA14" s="502"/>
      <c r="AB14" s="502"/>
      <c r="AC14" s="503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</row>
    <row r="15" spans="1:42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500"/>
      <c r="S15" s="501">
        <v>116.67</v>
      </c>
      <c r="T15" s="502"/>
      <c r="U15" s="502"/>
      <c r="V15" s="503"/>
      <c r="W15" s="501"/>
      <c r="X15" s="502"/>
      <c r="Y15" s="503"/>
      <c r="Z15" s="501"/>
      <c r="AA15" s="502"/>
      <c r="AB15" s="502"/>
      <c r="AC15" s="503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</row>
    <row r="16" spans="1:42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626"/>
      <c r="L16" s="626"/>
      <c r="M16" s="504"/>
      <c r="N16" s="504"/>
      <c r="O16" s="626"/>
      <c r="P16" s="626"/>
      <c r="Q16" s="504"/>
      <c r="R16" s="505"/>
      <c r="S16" s="501"/>
      <c r="T16" s="502"/>
      <c r="U16" s="502"/>
      <c r="V16" s="503"/>
      <c r="W16" s="501"/>
      <c r="X16" s="502"/>
      <c r="Y16" s="503"/>
      <c r="Z16" s="501"/>
      <c r="AA16" s="502"/>
      <c r="AB16" s="502"/>
      <c r="AC16" s="503"/>
      <c r="AD16" s="187"/>
      <c r="AE16" s="187"/>
      <c r="AF16" s="187"/>
      <c r="AG16" s="187"/>
      <c r="AH16" s="187"/>
      <c r="AI16" s="187"/>
      <c r="AJ16" s="516" t="s">
        <v>366</v>
      </c>
      <c r="AK16" s="516"/>
      <c r="AL16" s="516"/>
      <c r="AM16" s="516"/>
      <c r="AN16" s="516"/>
      <c r="AO16" s="516"/>
      <c r="AP16" s="187" t="s">
        <v>425</v>
      </c>
    </row>
    <row r="17" spans="1:4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</row>
    <row r="18" spans="1:42" ht="14.4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7" t="s">
        <v>313</v>
      </c>
      <c r="AO18" s="548"/>
      <c r="AP18" s="549"/>
    </row>
    <row r="19" spans="1:42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628"/>
      <c r="L19" s="628"/>
      <c r="M19" s="554"/>
      <c r="N19" s="554"/>
      <c r="O19" s="628"/>
      <c r="P19" s="628"/>
      <c r="Q19" s="554"/>
      <c r="R19" s="554"/>
      <c r="S19" s="555"/>
      <c r="T19" s="553" t="s">
        <v>63</v>
      </c>
      <c r="U19" s="555"/>
      <c r="V19" s="553" t="s">
        <v>116</v>
      </c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92" t="s">
        <v>119</v>
      </c>
      <c r="AK19" s="593"/>
      <c r="AL19" s="593"/>
      <c r="AM19" s="593"/>
      <c r="AN19" s="547" t="s">
        <v>316</v>
      </c>
      <c r="AO19" s="548"/>
      <c r="AP19" s="549"/>
    </row>
    <row r="20" spans="1:42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1"/>
      <c r="T20" s="559"/>
      <c r="U20" s="561"/>
      <c r="V20" s="559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59"/>
      <c r="AK20" s="560"/>
      <c r="AL20" s="560"/>
      <c r="AM20" s="560"/>
      <c r="AN20" s="547" t="s">
        <v>317</v>
      </c>
      <c r="AO20" s="548"/>
      <c r="AP20" s="549"/>
    </row>
    <row r="21" spans="1:42" ht="87.6" customHeight="1">
      <c r="A21" s="559"/>
      <c r="B21" s="560"/>
      <c r="C21" s="560"/>
      <c r="D21" s="560"/>
      <c r="E21" s="561"/>
      <c r="F21" s="564"/>
      <c r="G21" s="552"/>
      <c r="H21" s="565" t="s">
        <v>141</v>
      </c>
      <c r="I21" s="566"/>
      <c r="J21" s="565" t="s">
        <v>125</v>
      </c>
      <c r="K21" s="566"/>
      <c r="L21" s="627" t="s">
        <v>140</v>
      </c>
      <c r="M21" s="566"/>
      <c r="N21" s="565" t="s">
        <v>285</v>
      </c>
      <c r="O21" s="566"/>
      <c r="P21" s="627" t="s">
        <v>395</v>
      </c>
      <c r="Q21" s="566"/>
      <c r="R21" s="565" t="s">
        <v>62</v>
      </c>
      <c r="S21" s="566"/>
      <c r="T21" s="565" t="s">
        <v>64</v>
      </c>
      <c r="U21" s="566"/>
      <c r="V21" s="565" t="s">
        <v>185</v>
      </c>
      <c r="W21" s="566"/>
      <c r="X21" s="565" t="s">
        <v>396</v>
      </c>
      <c r="Y21" s="566"/>
      <c r="Z21" s="565" t="s">
        <v>397</v>
      </c>
      <c r="AA21" s="566"/>
      <c r="AB21" s="565" t="s">
        <v>398</v>
      </c>
      <c r="AC21" s="566"/>
      <c r="AD21" s="565" t="s">
        <v>38</v>
      </c>
      <c r="AE21" s="566"/>
      <c r="AF21" s="565" t="s">
        <v>125</v>
      </c>
      <c r="AG21" s="566"/>
      <c r="AH21" s="565" t="s">
        <v>359</v>
      </c>
      <c r="AI21" s="566"/>
      <c r="AJ21" s="565" t="s">
        <v>218</v>
      </c>
      <c r="AK21" s="566"/>
      <c r="AL21" s="595" t="s">
        <v>75</v>
      </c>
      <c r="AM21" s="596"/>
      <c r="AN21" s="191" t="s">
        <v>14</v>
      </c>
      <c r="AO21" s="191" t="s">
        <v>78</v>
      </c>
      <c r="AP21" s="191" t="s">
        <v>319</v>
      </c>
    </row>
    <row r="22" spans="1:42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7</v>
      </c>
      <c r="N22" s="251">
        <v>8</v>
      </c>
      <c r="O22" s="251">
        <v>9</v>
      </c>
      <c r="P22" s="251">
        <v>10</v>
      </c>
      <c r="Q22" s="251">
        <v>11</v>
      </c>
      <c r="R22" s="251">
        <v>12</v>
      </c>
      <c r="S22" s="251">
        <v>13</v>
      </c>
      <c r="T22" s="251">
        <v>14</v>
      </c>
      <c r="U22" s="251">
        <v>15</v>
      </c>
      <c r="V22" s="251">
        <v>16</v>
      </c>
      <c r="W22" s="251">
        <v>17</v>
      </c>
      <c r="X22" s="251">
        <v>18</v>
      </c>
      <c r="Y22" s="251">
        <v>19</v>
      </c>
      <c r="Z22" s="251">
        <v>20</v>
      </c>
      <c r="AA22" s="251">
        <v>21</v>
      </c>
      <c r="AB22" s="251">
        <v>22</v>
      </c>
      <c r="AC22" s="251">
        <v>23</v>
      </c>
      <c r="AD22" s="251">
        <v>24</v>
      </c>
      <c r="AE22" s="251">
        <v>25</v>
      </c>
      <c r="AF22" s="251">
        <v>26</v>
      </c>
      <c r="AG22" s="251">
        <v>27</v>
      </c>
      <c r="AH22" s="251">
        <v>28</v>
      </c>
      <c r="AI22" s="251">
        <v>29</v>
      </c>
      <c r="AJ22" s="251">
        <v>30</v>
      </c>
      <c r="AK22" s="251">
        <v>31</v>
      </c>
      <c r="AL22" s="251">
        <v>32</v>
      </c>
      <c r="AM22" s="251">
        <v>33</v>
      </c>
      <c r="AN22" s="572">
        <v>34</v>
      </c>
      <c r="AO22" s="573"/>
      <c r="AP22" s="574"/>
    </row>
    <row r="23" spans="1:42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614"/>
      <c r="L23" s="614"/>
      <c r="M23" s="571"/>
      <c r="N23" s="571"/>
      <c r="O23" s="614"/>
      <c r="P23" s="614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249"/>
      <c r="AE23" s="249"/>
      <c r="AF23" s="249"/>
      <c r="AG23" s="249"/>
      <c r="AH23" s="249"/>
      <c r="AI23" s="249"/>
      <c r="AJ23" s="249"/>
      <c r="AK23" s="249"/>
      <c r="AL23" s="256"/>
      <c r="AM23" s="256"/>
      <c r="AN23" s="253">
        <v>50</v>
      </c>
      <c r="AO23" s="196"/>
      <c r="AP23" s="196"/>
    </row>
    <row r="24" spans="1:42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618">
        <v>0.04</v>
      </c>
      <c r="K24" s="619"/>
      <c r="L24" s="618">
        <v>0.08</v>
      </c>
      <c r="M24" s="619"/>
      <c r="N24" s="618">
        <v>0.01</v>
      </c>
      <c r="O24" s="619"/>
      <c r="P24" s="618">
        <v>0.01</v>
      </c>
      <c r="Q24" s="619"/>
      <c r="R24" s="575">
        <v>0.2</v>
      </c>
      <c r="S24" s="576"/>
      <c r="T24" s="575">
        <v>0.2</v>
      </c>
      <c r="U24" s="576"/>
      <c r="V24" s="575">
        <v>0.05</v>
      </c>
      <c r="W24" s="576"/>
      <c r="X24" s="575">
        <v>0.2</v>
      </c>
      <c r="Y24" s="576"/>
      <c r="Z24" s="575">
        <v>0.08</v>
      </c>
      <c r="AA24" s="576"/>
      <c r="AB24" s="575">
        <v>0.15</v>
      </c>
      <c r="AC24" s="576"/>
      <c r="AD24" s="575">
        <v>0.02</v>
      </c>
      <c r="AE24" s="576"/>
      <c r="AF24" s="575">
        <v>0.03</v>
      </c>
      <c r="AG24" s="576"/>
      <c r="AH24" s="575">
        <v>0.2</v>
      </c>
      <c r="AI24" s="576"/>
      <c r="AJ24" s="575">
        <v>0.08</v>
      </c>
      <c r="AK24" s="577"/>
      <c r="AL24" s="597">
        <v>0.2</v>
      </c>
      <c r="AM24" s="598"/>
      <c r="AN24" s="196"/>
      <c r="AO24" s="196"/>
      <c r="AP24" s="196"/>
    </row>
    <row r="25" spans="1:42">
      <c r="A25" s="578" t="s">
        <v>399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333"/>
      <c r="M25" s="213"/>
      <c r="N25" s="212"/>
      <c r="O25" s="213"/>
      <c r="P25" s="333"/>
      <c r="Q25" s="213"/>
      <c r="R25" s="212"/>
      <c r="S25" s="213"/>
      <c r="T25" s="212"/>
      <c r="U25" s="213"/>
      <c r="V25" s="212"/>
      <c r="W25" s="213"/>
      <c r="X25" s="212"/>
      <c r="Y25" s="213"/>
      <c r="Z25" s="302">
        <v>0.12</v>
      </c>
      <c r="AA25" s="246">
        <f>Z25*AN23</f>
        <v>6</v>
      </c>
      <c r="AB25" s="212"/>
      <c r="AC25" s="213"/>
      <c r="AD25" s="212"/>
      <c r="AE25" s="213"/>
      <c r="AF25" s="212"/>
      <c r="AG25" s="213"/>
      <c r="AH25" s="212"/>
      <c r="AI25" s="213"/>
      <c r="AJ25" s="212"/>
      <c r="AK25" s="254"/>
      <c r="AL25" s="248"/>
      <c r="AM25" s="250"/>
      <c r="AN25" s="247">
        <f t="shared" ref="AN25" si="0">I25+M25+Q25+S25+U25+W25+Y25+AA25+AC25+AE25+AG25+AI25+AK25+AM25</f>
        <v>6</v>
      </c>
      <c r="AO25" s="215">
        <v>250</v>
      </c>
      <c r="AP25" s="215">
        <f>AN25*AO25</f>
        <v>1500</v>
      </c>
    </row>
    <row r="26" spans="1:42" ht="13.2" customHeight="1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0.02</v>
      </c>
      <c r="I26" s="266">
        <f>H26*AN23</f>
        <v>1</v>
      </c>
      <c r="J26" s="212"/>
      <c r="K26" s="213"/>
      <c r="L26" s="333"/>
      <c r="M26" s="213"/>
      <c r="N26" s="212"/>
      <c r="O26" s="213"/>
      <c r="P26" s="333"/>
      <c r="Q26" s="213"/>
      <c r="R26" s="212"/>
      <c r="S26" s="213"/>
      <c r="T26" s="212"/>
      <c r="U26" s="213"/>
      <c r="V26" s="212"/>
      <c r="W26" s="213"/>
      <c r="X26" s="212"/>
      <c r="Y26" s="213"/>
      <c r="Z26" s="265">
        <v>0.02</v>
      </c>
      <c r="AA26" s="266">
        <f>Z26*AN23</f>
        <v>1</v>
      </c>
      <c r="AB26" s="212"/>
      <c r="AC26" s="213"/>
      <c r="AD26" s="212"/>
      <c r="AE26" s="213"/>
      <c r="AF26" s="212"/>
      <c r="AG26" s="213"/>
      <c r="AH26" s="212"/>
      <c r="AI26" s="213"/>
      <c r="AJ26" s="212">
        <v>0</v>
      </c>
      <c r="AK26" s="254">
        <f>AJ26*AN23</f>
        <v>0</v>
      </c>
      <c r="AL26" s="304">
        <v>0.1</v>
      </c>
      <c r="AM26" s="305">
        <f>AL26*AN23</f>
        <v>5</v>
      </c>
      <c r="AN26" s="247">
        <f t="shared" ref="AN26:AN57" si="1">I26+K26+M26+O26+Q26+S26+U26+W26+Y26+AA26+AC26+AE26+AG26+AI26+AK26+AM26</f>
        <v>7</v>
      </c>
      <c r="AO26" s="215">
        <v>94</v>
      </c>
      <c r="AP26" s="215">
        <f t="shared" ref="AP26:AP74" si="2">AN26*AO26</f>
        <v>658</v>
      </c>
    </row>
    <row r="27" spans="1:42" ht="12" customHeight="1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0.01</v>
      </c>
      <c r="I27" s="266">
        <f>H27*AN23</f>
        <v>0.5</v>
      </c>
      <c r="J27" s="212"/>
      <c r="K27" s="213"/>
      <c r="L27" s="333"/>
      <c r="M27" s="213"/>
      <c r="N27" s="264">
        <v>0.01</v>
      </c>
      <c r="O27" s="266">
        <f>N27*AN23</f>
        <v>0.5</v>
      </c>
      <c r="P27" s="334"/>
      <c r="Q27" s="266"/>
      <c r="R27" s="212"/>
      <c r="S27" s="213"/>
      <c r="T27" s="212"/>
      <c r="U27" s="213"/>
      <c r="V27" s="212"/>
      <c r="W27" s="213"/>
      <c r="X27" s="212"/>
      <c r="Y27" s="213"/>
      <c r="Z27" s="212">
        <v>1.5E-3</v>
      </c>
      <c r="AA27" s="213">
        <f>Z27*AN23</f>
        <v>7.4999999999999997E-2</v>
      </c>
      <c r="AB27" s="264">
        <v>5.0000000000000001E-3</v>
      </c>
      <c r="AC27" s="266">
        <f>AB27*AN23</f>
        <v>0.25</v>
      </c>
      <c r="AD27" s="212"/>
      <c r="AE27" s="213"/>
      <c r="AF27" s="212"/>
      <c r="AG27" s="213"/>
      <c r="AH27" s="212"/>
      <c r="AI27" s="213"/>
      <c r="AJ27" s="212">
        <v>1.5E-3</v>
      </c>
      <c r="AK27" s="254">
        <f>AJ27*AN23</f>
        <v>7.4999999999999997E-2</v>
      </c>
      <c r="AL27" s="248"/>
      <c r="AM27" s="250"/>
      <c r="AN27" s="247">
        <f t="shared" si="1"/>
        <v>1.4</v>
      </c>
      <c r="AO27" s="215">
        <v>1150</v>
      </c>
      <c r="AP27" s="215">
        <f t="shared" si="2"/>
        <v>1610</v>
      </c>
    </row>
    <row r="28" spans="1:42" ht="13.8" customHeight="1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366">
        <v>3.5999999999999999E-3</v>
      </c>
      <c r="I28" s="266">
        <f>H28*AN23</f>
        <v>0.18</v>
      </c>
      <c r="J28" s="212"/>
      <c r="K28" s="213"/>
      <c r="L28" s="333"/>
      <c r="M28" s="213"/>
      <c r="N28" s="212"/>
      <c r="O28" s="213"/>
      <c r="P28" s="333"/>
      <c r="Q28" s="213"/>
      <c r="R28" s="212"/>
      <c r="S28" s="213"/>
      <c r="T28" s="212"/>
      <c r="U28" s="213"/>
      <c r="V28" s="264">
        <v>8.0000000000000002E-3</v>
      </c>
      <c r="W28" s="266">
        <f>V28*AN23</f>
        <v>0.4</v>
      </c>
      <c r="X28" s="264">
        <v>4.0000000000000001E-3</v>
      </c>
      <c r="Y28" s="266">
        <f>X28*AN23</f>
        <v>0.2</v>
      </c>
      <c r="Z28" s="264"/>
      <c r="AA28" s="266"/>
      <c r="AB28" s="212"/>
      <c r="AC28" s="213"/>
      <c r="AD28" s="212"/>
      <c r="AE28" s="213"/>
      <c r="AF28" s="212"/>
      <c r="AG28" s="213"/>
      <c r="AH28" s="212"/>
      <c r="AI28" s="213"/>
      <c r="AJ28" s="212">
        <v>1E-3</v>
      </c>
      <c r="AK28" s="254">
        <f>AJ28*AN23</f>
        <v>0.05</v>
      </c>
      <c r="AL28" s="248"/>
      <c r="AM28" s="250"/>
      <c r="AN28" s="247">
        <f t="shared" si="1"/>
        <v>0.83000000000000007</v>
      </c>
      <c r="AO28" s="215">
        <v>157.60869564999999</v>
      </c>
      <c r="AP28" s="215">
        <f t="shared" si="2"/>
        <v>130.81521738949999</v>
      </c>
    </row>
    <row r="29" spans="1:42" ht="13.2" customHeight="1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333"/>
      <c r="M29" s="213"/>
      <c r="N29" s="212"/>
      <c r="O29" s="213"/>
      <c r="P29" s="333"/>
      <c r="Q29" s="213"/>
      <c r="R29" s="212"/>
      <c r="S29" s="213"/>
      <c r="T29" s="212"/>
      <c r="U29" s="213"/>
      <c r="V29" s="264"/>
      <c r="W29" s="266"/>
      <c r="X29" s="212"/>
      <c r="Y29" s="213"/>
      <c r="Z29" s="212"/>
      <c r="AA29" s="213"/>
      <c r="AB29" s="212"/>
      <c r="AC29" s="213"/>
      <c r="AD29" s="212"/>
      <c r="AE29" s="213"/>
      <c r="AF29" s="212"/>
      <c r="AG29" s="213"/>
      <c r="AH29" s="212"/>
      <c r="AI29" s="213"/>
      <c r="AJ29" s="264">
        <v>0.04</v>
      </c>
      <c r="AK29" s="303">
        <f>AJ29*AN23</f>
        <v>2</v>
      </c>
      <c r="AL29" s="248"/>
      <c r="AM29" s="250"/>
      <c r="AN29" s="247">
        <f t="shared" si="1"/>
        <v>2</v>
      </c>
      <c r="AO29" s="215">
        <v>47</v>
      </c>
      <c r="AP29" s="215">
        <f t="shared" si="2"/>
        <v>94</v>
      </c>
    </row>
    <row r="30" spans="1:42">
      <c r="A30" s="587" t="s">
        <v>343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333"/>
      <c r="M30" s="213"/>
      <c r="N30" s="212"/>
      <c r="O30" s="213"/>
      <c r="P30" s="333"/>
      <c r="Q30" s="213"/>
      <c r="R30" s="212"/>
      <c r="S30" s="213"/>
      <c r="T30" s="212"/>
      <c r="U30" s="213"/>
      <c r="V30" s="212"/>
      <c r="W30" s="213"/>
      <c r="X30" s="212"/>
      <c r="Y30" s="213"/>
      <c r="Z30" s="212"/>
      <c r="AA30" s="213"/>
      <c r="AB30" s="212"/>
      <c r="AC30" s="213"/>
      <c r="AD30" s="212"/>
      <c r="AE30" s="213"/>
      <c r="AF30" s="212"/>
      <c r="AG30" s="213"/>
      <c r="AH30" s="264">
        <v>8.0000000000000002E-3</v>
      </c>
      <c r="AI30" s="266">
        <f>AH30*AN23</f>
        <v>0.4</v>
      </c>
      <c r="AJ30" s="212"/>
      <c r="AK30" s="254"/>
      <c r="AL30" s="248"/>
      <c r="AM30" s="250"/>
      <c r="AN30" s="247">
        <f t="shared" si="1"/>
        <v>0.4</v>
      </c>
      <c r="AO30" s="215">
        <v>160</v>
      </c>
      <c r="AP30" s="215">
        <f t="shared" si="2"/>
        <v>64</v>
      </c>
    </row>
    <row r="31" spans="1:42">
      <c r="A31" s="587" t="s">
        <v>140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334">
        <v>5.1999999999999998E-2</v>
      </c>
      <c r="M31" s="266">
        <f>L31*AN23</f>
        <v>2.6</v>
      </c>
      <c r="N31" s="212"/>
      <c r="O31" s="213"/>
      <c r="P31" s="333"/>
      <c r="Q31" s="213"/>
      <c r="R31" s="212"/>
      <c r="S31" s="213"/>
      <c r="T31" s="212"/>
      <c r="U31" s="213"/>
      <c r="V31" s="212"/>
      <c r="W31" s="213"/>
      <c r="X31" s="212"/>
      <c r="Y31" s="213"/>
      <c r="Z31" s="212"/>
      <c r="AA31" s="213"/>
      <c r="AB31" s="264"/>
      <c r="AC31" s="266"/>
      <c r="AD31" s="212"/>
      <c r="AE31" s="213"/>
      <c r="AF31" s="212"/>
      <c r="AG31" s="213"/>
      <c r="AH31" s="212"/>
      <c r="AI31" s="213"/>
      <c r="AJ31" s="212"/>
      <c r="AK31" s="254"/>
      <c r="AL31" s="248"/>
      <c r="AM31" s="250"/>
      <c r="AN31" s="247">
        <f t="shared" si="1"/>
        <v>2.6</v>
      </c>
      <c r="AO31" s="215">
        <v>170</v>
      </c>
      <c r="AP31" s="215">
        <f t="shared" si="2"/>
        <v>442</v>
      </c>
    </row>
    <row r="32" spans="1:42">
      <c r="A32" s="584" t="s">
        <v>347</v>
      </c>
      <c r="B32" s="585"/>
      <c r="C32" s="585"/>
      <c r="D32" s="585"/>
      <c r="E32" s="586"/>
      <c r="F32" s="210" t="s">
        <v>291</v>
      </c>
      <c r="G32" s="211" t="s">
        <v>283</v>
      </c>
      <c r="H32" s="265"/>
      <c r="I32" s="266"/>
      <c r="J32" s="212"/>
      <c r="K32" s="213"/>
      <c r="L32" s="333"/>
      <c r="M32" s="213"/>
      <c r="N32" s="212"/>
      <c r="O32" s="213"/>
      <c r="P32" s="333"/>
      <c r="Q32" s="213"/>
      <c r="R32" s="212"/>
      <c r="S32" s="213"/>
      <c r="T32" s="212"/>
      <c r="U32" s="213"/>
      <c r="V32" s="212"/>
      <c r="W32" s="213"/>
      <c r="X32" s="212"/>
      <c r="Y32" s="213"/>
      <c r="Z32" s="212"/>
      <c r="AA32" s="213"/>
      <c r="AB32" s="264">
        <v>0.05</v>
      </c>
      <c r="AC32" s="266">
        <f>AB32*AN23</f>
        <v>2.5</v>
      </c>
      <c r="AD32" s="212"/>
      <c r="AE32" s="213"/>
      <c r="AF32" s="212"/>
      <c r="AG32" s="213"/>
      <c r="AH32" s="212"/>
      <c r="AI32" s="213"/>
      <c r="AJ32" s="212"/>
      <c r="AK32" s="254"/>
      <c r="AL32" s="248"/>
      <c r="AM32" s="250"/>
      <c r="AN32" s="247">
        <f t="shared" si="1"/>
        <v>2.5</v>
      </c>
      <c r="AO32" s="215">
        <v>52</v>
      </c>
      <c r="AP32" s="215">
        <f t="shared" si="2"/>
        <v>130</v>
      </c>
    </row>
    <row r="33" spans="1:42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/>
      <c r="I33" s="213"/>
      <c r="J33" s="212"/>
      <c r="K33" s="213"/>
      <c r="L33" s="333"/>
      <c r="M33" s="213"/>
      <c r="N33" s="212"/>
      <c r="O33" s="213"/>
      <c r="P33" s="333"/>
      <c r="Q33" s="213"/>
      <c r="R33" s="264">
        <v>1.4999999999999999E-2</v>
      </c>
      <c r="S33" s="266">
        <f>R33*AN23</f>
        <v>0.75</v>
      </c>
      <c r="T33" s="212"/>
      <c r="U33" s="213"/>
      <c r="V33" s="264">
        <v>6.1399999999999996E-4</v>
      </c>
      <c r="W33" s="266">
        <f>V33*AN23</f>
        <v>3.0699999999999998E-2</v>
      </c>
      <c r="X33" s="264"/>
      <c r="Y33" s="266"/>
      <c r="Z33" s="212"/>
      <c r="AA33" s="213"/>
      <c r="AB33" s="212"/>
      <c r="AC33" s="213"/>
      <c r="AD33" s="212"/>
      <c r="AE33" s="213"/>
      <c r="AF33" s="264"/>
      <c r="AG33" s="266"/>
      <c r="AH33" s="264">
        <v>0.01</v>
      </c>
      <c r="AI33" s="266">
        <f>AH33*AN23</f>
        <v>0.5</v>
      </c>
      <c r="AJ33" s="212">
        <v>4.385E-3</v>
      </c>
      <c r="AK33" s="303">
        <f>AJ33*AN23</f>
        <v>0.21925</v>
      </c>
      <c r="AL33" s="304">
        <v>0.02</v>
      </c>
      <c r="AM33" s="305">
        <f>AL33*AN23</f>
        <v>1</v>
      </c>
      <c r="AN33" s="247">
        <f t="shared" si="1"/>
        <v>2.4999500000000001</v>
      </c>
      <c r="AO33" s="215">
        <v>78</v>
      </c>
      <c r="AP33" s="215">
        <f t="shared" si="2"/>
        <v>194.99610000000001</v>
      </c>
    </row>
    <row r="34" spans="1:42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5.0000000000000001E-3</v>
      </c>
      <c r="I34" s="266">
        <f>H34*AN23</f>
        <v>0.25</v>
      </c>
      <c r="J34" s="212"/>
      <c r="K34" s="213"/>
      <c r="L34" s="333"/>
      <c r="M34" s="213"/>
      <c r="N34" s="212"/>
      <c r="O34" s="213"/>
      <c r="P34" s="333"/>
      <c r="Q34" s="213"/>
      <c r="R34" s="212"/>
      <c r="S34" s="213"/>
      <c r="T34" s="212"/>
      <c r="U34" s="213"/>
      <c r="V34" s="264">
        <v>8.0000000000000004E-4</v>
      </c>
      <c r="W34" s="266">
        <f>V34*AN23</f>
        <v>0.04</v>
      </c>
      <c r="X34" s="264">
        <v>8.0000000000000004E-4</v>
      </c>
      <c r="Y34" s="266">
        <f>X34*AN23</f>
        <v>0.04</v>
      </c>
      <c r="Z34" s="264">
        <v>1E-3</v>
      </c>
      <c r="AA34" s="266">
        <f>Z34*AN23</f>
        <v>0.05</v>
      </c>
      <c r="AB34" s="264">
        <v>1E-3</v>
      </c>
      <c r="AC34" s="266">
        <f>AB34*AN23</f>
        <v>0.05</v>
      </c>
      <c r="AD34" s="212"/>
      <c r="AE34" s="213"/>
      <c r="AF34" s="212"/>
      <c r="AG34" s="213"/>
      <c r="AH34" s="212"/>
      <c r="AI34" s="213"/>
      <c r="AJ34" s="212"/>
      <c r="AK34" s="254"/>
      <c r="AL34" s="248"/>
      <c r="AM34" s="250"/>
      <c r="AN34" s="247">
        <f t="shared" si="1"/>
        <v>0.42999999999999994</v>
      </c>
      <c r="AO34" s="215">
        <v>25</v>
      </c>
      <c r="AP34" s="215">
        <f t="shared" si="2"/>
        <v>10.749999999999998</v>
      </c>
    </row>
    <row r="35" spans="1:42" ht="12.6" customHeight="1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333"/>
      <c r="M35" s="213"/>
      <c r="N35" s="212"/>
      <c r="O35" s="213"/>
      <c r="P35" s="333"/>
      <c r="Q35" s="213"/>
      <c r="R35" s="212"/>
      <c r="S35" s="213"/>
      <c r="T35" s="212"/>
      <c r="U35" s="213"/>
      <c r="V35" s="212"/>
      <c r="W35" s="213"/>
      <c r="X35" s="264">
        <v>0.04</v>
      </c>
      <c r="Y35" s="266">
        <f>X35*AN23</f>
        <v>2</v>
      </c>
      <c r="Z35" s="212"/>
      <c r="AA35" s="213"/>
      <c r="AB35" s="212"/>
      <c r="AC35" s="213"/>
      <c r="AD35" s="212"/>
      <c r="AE35" s="213"/>
      <c r="AF35" s="212"/>
      <c r="AG35" s="213"/>
      <c r="AH35" s="212"/>
      <c r="AI35" s="213"/>
      <c r="AJ35" s="212"/>
      <c r="AK35" s="254"/>
      <c r="AL35" s="248"/>
      <c r="AM35" s="250"/>
      <c r="AN35" s="247">
        <f t="shared" si="1"/>
        <v>2</v>
      </c>
      <c r="AO35" s="215">
        <v>65</v>
      </c>
      <c r="AP35" s="215">
        <f t="shared" si="2"/>
        <v>130</v>
      </c>
    </row>
    <row r="36" spans="1:42" ht="13.8" customHeight="1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333"/>
      <c r="M36" s="213"/>
      <c r="N36" s="212"/>
      <c r="O36" s="213"/>
      <c r="P36" s="333"/>
      <c r="Q36" s="213"/>
      <c r="R36" s="212"/>
      <c r="S36" s="213"/>
      <c r="T36" s="212"/>
      <c r="U36" s="213"/>
      <c r="V36" s="264"/>
      <c r="W36" s="213"/>
      <c r="X36" s="264">
        <v>0.05</v>
      </c>
      <c r="Y36" s="266">
        <f>X36*AN23</f>
        <v>2.5</v>
      </c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54"/>
      <c r="AL36" s="248"/>
      <c r="AM36" s="250"/>
      <c r="AN36" s="247">
        <f t="shared" si="1"/>
        <v>2.5</v>
      </c>
      <c r="AO36" s="215">
        <v>60</v>
      </c>
      <c r="AP36" s="215">
        <f t="shared" si="2"/>
        <v>150</v>
      </c>
    </row>
    <row r="37" spans="1:42" ht="13.2" customHeight="1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333"/>
      <c r="M37" s="213"/>
      <c r="N37" s="212"/>
      <c r="O37" s="213"/>
      <c r="P37" s="333"/>
      <c r="Q37" s="213"/>
      <c r="R37" s="212"/>
      <c r="S37" s="213"/>
      <c r="T37" s="212"/>
      <c r="U37" s="213"/>
      <c r="V37" s="264">
        <v>8.0000000000000002E-3</v>
      </c>
      <c r="W37" s="266">
        <f>V37*AN23</f>
        <v>0.4</v>
      </c>
      <c r="X37" s="264">
        <v>1.2E-2</v>
      </c>
      <c r="Y37" s="266">
        <f>X37*AN23</f>
        <v>0.6</v>
      </c>
      <c r="Z37" s="264"/>
      <c r="AA37" s="266"/>
      <c r="AB37" s="212"/>
      <c r="AC37" s="213"/>
      <c r="AD37" s="212"/>
      <c r="AE37" s="213"/>
      <c r="AF37" s="212"/>
      <c r="AG37" s="213"/>
      <c r="AH37" s="212"/>
      <c r="AI37" s="213"/>
      <c r="AJ37" s="212"/>
      <c r="AK37" s="254"/>
      <c r="AL37" s="248"/>
      <c r="AM37" s="250"/>
      <c r="AN37" s="247">
        <f t="shared" si="1"/>
        <v>1</v>
      </c>
      <c r="AO37" s="215">
        <v>50</v>
      </c>
      <c r="AP37" s="215">
        <f t="shared" si="2"/>
        <v>50</v>
      </c>
    </row>
    <row r="38" spans="1:42" ht="13.2" customHeight="1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333"/>
      <c r="M38" s="213"/>
      <c r="N38" s="212"/>
      <c r="O38" s="213"/>
      <c r="P38" s="333"/>
      <c r="Q38" s="213"/>
      <c r="R38" s="212"/>
      <c r="S38" s="213"/>
      <c r="T38" s="212"/>
      <c r="U38" s="213"/>
      <c r="V38" s="264"/>
      <c r="W38" s="266"/>
      <c r="X38" s="264">
        <v>0.01</v>
      </c>
      <c r="Y38" s="266">
        <f>X38*AN23</f>
        <v>0.5</v>
      </c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54"/>
      <c r="AL38" s="248"/>
      <c r="AM38" s="250"/>
      <c r="AN38" s="247">
        <f t="shared" si="1"/>
        <v>0.5</v>
      </c>
      <c r="AO38" s="215">
        <v>58</v>
      </c>
      <c r="AP38" s="215">
        <f t="shared" si="2"/>
        <v>29</v>
      </c>
    </row>
    <row r="39" spans="1:42" ht="12" customHeight="1">
      <c r="A39" s="277" t="s">
        <v>110</v>
      </c>
      <c r="B39" s="278"/>
      <c r="C39" s="278"/>
      <c r="D39" s="278"/>
      <c r="E39" s="279"/>
      <c r="F39" s="210" t="s">
        <v>291</v>
      </c>
      <c r="G39" s="211" t="s">
        <v>283</v>
      </c>
      <c r="H39" s="212"/>
      <c r="I39" s="213"/>
      <c r="J39" s="212"/>
      <c r="K39" s="213"/>
      <c r="L39" s="333"/>
      <c r="M39" s="213"/>
      <c r="N39" s="212"/>
      <c r="O39" s="213"/>
      <c r="P39" s="333"/>
      <c r="Q39" s="213"/>
      <c r="R39" s="212"/>
      <c r="S39" s="213"/>
      <c r="T39" s="212"/>
      <c r="U39" s="213"/>
      <c r="V39" s="212">
        <v>4.7E-2</v>
      </c>
      <c r="W39" s="266">
        <f>V39*AN23</f>
        <v>2.35</v>
      </c>
      <c r="X39" s="264"/>
      <c r="Y39" s="266"/>
      <c r="Z39" s="212"/>
      <c r="AA39" s="213"/>
      <c r="AB39" s="212"/>
      <c r="AC39" s="213"/>
      <c r="AD39" s="212"/>
      <c r="AE39" s="213"/>
      <c r="AF39" s="212"/>
      <c r="AG39" s="213"/>
      <c r="AH39" s="212"/>
      <c r="AI39" s="213"/>
      <c r="AJ39" s="212"/>
      <c r="AK39" s="254"/>
      <c r="AL39" s="248"/>
      <c r="AM39" s="250"/>
      <c r="AN39" s="247">
        <f t="shared" si="1"/>
        <v>2.35</v>
      </c>
      <c r="AO39" s="215">
        <v>60</v>
      </c>
      <c r="AP39" s="215">
        <f t="shared" si="2"/>
        <v>141</v>
      </c>
    </row>
    <row r="40" spans="1:42" ht="14.4" customHeight="1">
      <c r="A40" s="347" t="s">
        <v>400</v>
      </c>
      <c r="B40" s="278"/>
      <c r="C40" s="278"/>
      <c r="D40" s="278"/>
      <c r="E40" s="279"/>
      <c r="F40" s="210" t="s">
        <v>291</v>
      </c>
      <c r="G40" s="211" t="s">
        <v>283</v>
      </c>
      <c r="H40" s="212"/>
      <c r="I40" s="213"/>
      <c r="J40" s="212"/>
      <c r="K40" s="213"/>
      <c r="L40" s="333"/>
      <c r="M40" s="213"/>
      <c r="N40" s="212"/>
      <c r="O40" s="213"/>
      <c r="P40" s="334">
        <v>0.01</v>
      </c>
      <c r="Q40" s="266">
        <f>P40*AN23</f>
        <v>0.5</v>
      </c>
      <c r="R40" s="212"/>
      <c r="S40" s="213"/>
      <c r="T40" s="212"/>
      <c r="U40" s="213"/>
      <c r="V40" s="212"/>
      <c r="W40" s="213"/>
      <c r="X40" s="212"/>
      <c r="Y40" s="213"/>
      <c r="Z40" s="212"/>
      <c r="AA40" s="213"/>
      <c r="AB40" s="212"/>
      <c r="AC40" s="213"/>
      <c r="AD40" s="212"/>
      <c r="AE40" s="213"/>
      <c r="AF40" s="212"/>
      <c r="AG40" s="213"/>
      <c r="AH40" s="212"/>
      <c r="AI40" s="213"/>
      <c r="AJ40" s="212"/>
      <c r="AK40" s="254"/>
      <c r="AL40" s="248"/>
      <c r="AM40" s="250"/>
      <c r="AN40" s="247">
        <f t="shared" si="1"/>
        <v>0.5</v>
      </c>
      <c r="AO40" s="215">
        <v>650</v>
      </c>
      <c r="AP40" s="215">
        <f t="shared" si="2"/>
        <v>325</v>
      </c>
    </row>
    <row r="41" spans="1:42" ht="14.4" customHeight="1">
      <c r="A41" s="347" t="s">
        <v>112</v>
      </c>
      <c r="B41" s="278"/>
      <c r="C41" s="278"/>
      <c r="D41" s="278"/>
      <c r="E41" s="279"/>
      <c r="F41" s="210" t="s">
        <v>291</v>
      </c>
      <c r="G41" s="211" t="s">
        <v>283</v>
      </c>
      <c r="H41" s="212"/>
      <c r="I41" s="213"/>
      <c r="J41" s="212"/>
      <c r="K41" s="213"/>
      <c r="L41" s="333"/>
      <c r="M41" s="213"/>
      <c r="N41" s="212"/>
      <c r="O41" s="213"/>
      <c r="P41" s="333"/>
      <c r="Q41" s="213"/>
      <c r="R41" s="212"/>
      <c r="S41" s="213"/>
      <c r="T41" s="212"/>
      <c r="U41" s="213"/>
      <c r="V41" s="212"/>
      <c r="W41" s="213"/>
      <c r="X41" s="264"/>
      <c r="Y41" s="266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64">
        <v>0.03</v>
      </c>
      <c r="AK41" s="303">
        <f>AJ41*AN23</f>
        <v>1.5</v>
      </c>
      <c r="AL41" s="248"/>
      <c r="AM41" s="250"/>
      <c r="AN41" s="247">
        <f>I41+K41+M41+O41+Q41+S41+U41+W41+Y41+AA41+AC41+AE41+AG41+AI41+AK41+AM41</f>
        <v>1.5</v>
      </c>
      <c r="AO41" s="215">
        <v>450</v>
      </c>
      <c r="AP41" s="215">
        <f t="shared" si="2"/>
        <v>675</v>
      </c>
    </row>
    <row r="42" spans="1:42" ht="13.8" customHeight="1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333"/>
      <c r="M42" s="213"/>
      <c r="N42" s="212"/>
      <c r="O42" s="213"/>
      <c r="P42" s="333"/>
      <c r="Q42" s="213"/>
      <c r="R42" s="212"/>
      <c r="S42" s="213"/>
      <c r="T42" s="212"/>
      <c r="U42" s="213"/>
      <c r="V42" s="264">
        <v>1.2E-2</v>
      </c>
      <c r="W42" s="266">
        <f>V42*AN23</f>
        <v>0.6</v>
      </c>
      <c r="X42" s="264">
        <v>2E-3</v>
      </c>
      <c r="Y42" s="266">
        <f>X42*AN23</f>
        <v>0.1</v>
      </c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54"/>
      <c r="AL42" s="248"/>
      <c r="AM42" s="250"/>
      <c r="AN42" s="247">
        <f t="shared" si="1"/>
        <v>0.7</v>
      </c>
      <c r="AO42" s="215">
        <v>170</v>
      </c>
      <c r="AP42" s="215">
        <f t="shared" si="2"/>
        <v>118.99999999999999</v>
      </c>
    </row>
    <row r="43" spans="1:42" ht="13.2" customHeight="1">
      <c r="A43" s="347" t="s">
        <v>57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333"/>
      <c r="M43" s="213"/>
      <c r="N43" s="212"/>
      <c r="O43" s="213"/>
      <c r="P43" s="333"/>
      <c r="Q43" s="213"/>
      <c r="R43" s="212"/>
      <c r="S43" s="213"/>
      <c r="T43" s="212"/>
      <c r="U43" s="213"/>
      <c r="V43" s="212"/>
      <c r="W43" s="213"/>
      <c r="X43" s="212"/>
      <c r="Y43" s="213"/>
      <c r="Z43" s="212">
        <v>8.0000000000000002E-3</v>
      </c>
      <c r="AA43" s="266">
        <f>Z43*AN23</f>
        <v>0.4</v>
      </c>
      <c r="AB43" s="212"/>
      <c r="AC43" s="213"/>
      <c r="AD43" s="212"/>
      <c r="AE43" s="213"/>
      <c r="AF43" s="212"/>
      <c r="AG43" s="213"/>
      <c r="AH43" s="212"/>
      <c r="AI43" s="213"/>
      <c r="AJ43" s="264"/>
      <c r="AK43" s="303"/>
      <c r="AL43" s="248"/>
      <c r="AM43" s="250"/>
      <c r="AN43" s="247">
        <f t="shared" si="1"/>
        <v>0.4</v>
      </c>
      <c r="AO43" s="215">
        <v>135</v>
      </c>
      <c r="AP43" s="215">
        <f t="shared" si="2"/>
        <v>54</v>
      </c>
    </row>
    <row r="44" spans="1:42" ht="13.2" customHeight="1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/>
      <c r="K44" s="266"/>
      <c r="L44" s="334"/>
      <c r="M44" s="266"/>
      <c r="N44" s="212"/>
      <c r="O44" s="213"/>
      <c r="P44" s="333"/>
      <c r="Q44" s="213"/>
      <c r="R44" s="212"/>
      <c r="S44" s="213"/>
      <c r="T44" s="212"/>
      <c r="U44" s="213"/>
      <c r="V44" s="212"/>
      <c r="W44" s="213"/>
      <c r="X44" s="212"/>
      <c r="Y44" s="213"/>
      <c r="Z44" s="264">
        <v>1.2E-2</v>
      </c>
      <c r="AA44" s="266">
        <f>Z44*AN23</f>
        <v>0.6</v>
      </c>
      <c r="AB44" s="212"/>
      <c r="AC44" s="213"/>
      <c r="AD44" s="264">
        <v>0.06</v>
      </c>
      <c r="AE44" s="266">
        <f>AD44*AN23</f>
        <v>3</v>
      </c>
      <c r="AF44" s="212"/>
      <c r="AG44" s="213"/>
      <c r="AH44" s="212"/>
      <c r="AI44" s="213"/>
      <c r="AJ44" s="212"/>
      <c r="AK44" s="254"/>
      <c r="AL44" s="248"/>
      <c r="AM44" s="250"/>
      <c r="AN44" s="247">
        <f t="shared" si="1"/>
        <v>3.6</v>
      </c>
      <c r="AO44" s="267">
        <v>105.111111111111</v>
      </c>
      <c r="AP44" s="215">
        <f t="shared" si="2"/>
        <v>378.39999999999964</v>
      </c>
    </row>
    <row r="45" spans="1:42" ht="13.2" customHeight="1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64">
        <v>2.7E-2</v>
      </c>
      <c r="K45" s="266">
        <f>J45*AN23</f>
        <v>1.35</v>
      </c>
      <c r="L45" s="333"/>
      <c r="M45" s="213"/>
      <c r="N45" s="212"/>
      <c r="O45" s="213"/>
      <c r="P45" s="333"/>
      <c r="Q45" s="213"/>
      <c r="R45" s="212"/>
      <c r="S45" s="213"/>
      <c r="T45" s="212"/>
      <c r="U45" s="213"/>
      <c r="V45" s="212"/>
      <c r="W45" s="213"/>
      <c r="X45" s="212"/>
      <c r="Y45" s="213"/>
      <c r="Z45" s="212"/>
      <c r="AA45" s="213"/>
      <c r="AB45" s="212"/>
      <c r="AC45" s="213"/>
      <c r="AD45" s="212"/>
      <c r="AE45" s="213"/>
      <c r="AF45" s="264"/>
      <c r="AG45" s="266"/>
      <c r="AH45" s="212"/>
      <c r="AI45" s="213"/>
      <c r="AJ45" s="212"/>
      <c r="AK45" s="254"/>
      <c r="AL45" s="248"/>
      <c r="AM45" s="250"/>
      <c r="AN45" s="247">
        <f t="shared" si="1"/>
        <v>1.35</v>
      </c>
      <c r="AO45" s="215">
        <v>122.222222222</v>
      </c>
      <c r="AP45" s="215">
        <f t="shared" si="2"/>
        <v>164.99999999970001</v>
      </c>
    </row>
    <row r="46" spans="1:42" ht="12" customHeight="1">
      <c r="A46" s="584" t="s">
        <v>114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333"/>
      <c r="M46" s="213"/>
      <c r="N46" s="212"/>
      <c r="O46" s="213"/>
      <c r="P46" s="333"/>
      <c r="Q46" s="213"/>
      <c r="R46" s="212"/>
      <c r="S46" s="213"/>
      <c r="T46" s="264">
        <v>0.2</v>
      </c>
      <c r="U46" s="266">
        <f>T46*AN23</f>
        <v>10</v>
      </c>
      <c r="V46" s="212"/>
      <c r="W46" s="213"/>
      <c r="X46" s="212"/>
      <c r="Y46" s="213"/>
      <c r="Z46" s="212"/>
      <c r="AA46" s="213"/>
      <c r="AB46" s="212"/>
      <c r="AC46" s="213"/>
      <c r="AD46" s="212"/>
      <c r="AE46" s="213"/>
      <c r="AF46" s="212"/>
      <c r="AG46" s="213"/>
      <c r="AH46" s="264">
        <v>0.06</v>
      </c>
      <c r="AI46" s="266">
        <f>AH46*AN23</f>
        <v>3</v>
      </c>
      <c r="AJ46" s="212"/>
      <c r="AK46" s="254"/>
      <c r="AL46" s="248"/>
      <c r="AM46" s="250"/>
      <c r="AN46" s="247">
        <f t="shared" si="1"/>
        <v>13</v>
      </c>
      <c r="AO46" s="215">
        <v>55</v>
      </c>
      <c r="AP46" s="215">
        <f t="shared" si="2"/>
        <v>715</v>
      </c>
    </row>
    <row r="47" spans="1:42" ht="14.4" customHeight="1">
      <c r="A47" s="274" t="s">
        <v>238</v>
      </c>
      <c r="B47" s="275"/>
      <c r="C47" s="275"/>
      <c r="D47" s="275"/>
      <c r="E47" s="276"/>
      <c r="F47" s="210"/>
      <c r="G47" s="211" t="s">
        <v>283</v>
      </c>
      <c r="H47" s="212"/>
      <c r="I47" s="213"/>
      <c r="J47" s="212"/>
      <c r="K47" s="213"/>
      <c r="L47" s="333"/>
      <c r="M47" s="213"/>
      <c r="N47" s="212"/>
      <c r="O47" s="213"/>
      <c r="P47" s="333"/>
      <c r="Q47" s="213"/>
      <c r="R47" s="212"/>
      <c r="S47" s="213"/>
      <c r="T47" s="212"/>
      <c r="U47" s="213"/>
      <c r="V47" s="212"/>
      <c r="W47" s="213"/>
      <c r="X47" s="212"/>
      <c r="Y47" s="21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54"/>
      <c r="AL47" s="304">
        <v>1E-3</v>
      </c>
      <c r="AM47" s="305">
        <f>AL47*AN23</f>
        <v>0.05</v>
      </c>
      <c r="AN47" s="247">
        <f t="shared" si="1"/>
        <v>0.05</v>
      </c>
      <c r="AO47" s="215">
        <v>550</v>
      </c>
      <c r="AP47" s="215">
        <f t="shared" si="2"/>
        <v>27.5</v>
      </c>
    </row>
    <row r="48" spans="1:42" ht="15" customHeight="1">
      <c r="A48" s="274" t="s">
        <v>187</v>
      </c>
      <c r="B48" s="275"/>
      <c r="C48" s="275"/>
      <c r="D48" s="275"/>
      <c r="E48" s="276"/>
      <c r="F48" s="210"/>
      <c r="G48" s="211" t="s">
        <v>283</v>
      </c>
      <c r="H48" s="265"/>
      <c r="I48" s="266"/>
      <c r="J48" s="212"/>
      <c r="K48" s="213"/>
      <c r="L48" s="333"/>
      <c r="M48" s="213"/>
      <c r="N48" s="212"/>
      <c r="O48" s="213"/>
      <c r="P48" s="333"/>
      <c r="Q48" s="213"/>
      <c r="R48" s="264">
        <v>1E-3</v>
      </c>
      <c r="S48" s="266">
        <f>R48*AN23</f>
        <v>0.05</v>
      </c>
      <c r="T48" s="212"/>
      <c r="U48" s="213"/>
      <c r="V48" s="212"/>
      <c r="W48" s="213"/>
      <c r="X48" s="212"/>
      <c r="Y48" s="21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54"/>
      <c r="AL48" s="248"/>
      <c r="AM48" s="250"/>
      <c r="AN48" s="247">
        <f t="shared" si="1"/>
        <v>0.05</v>
      </c>
      <c r="AO48" s="215">
        <v>800</v>
      </c>
      <c r="AP48" s="215">
        <f t="shared" si="2"/>
        <v>40</v>
      </c>
    </row>
    <row r="49" spans="1:42" ht="12.6" customHeight="1">
      <c r="A49" s="348" t="s">
        <v>49</v>
      </c>
      <c r="B49" s="275"/>
      <c r="C49" s="275"/>
      <c r="D49" s="275"/>
      <c r="E49" s="276"/>
      <c r="F49" s="210"/>
      <c r="G49" s="211" t="s">
        <v>283</v>
      </c>
      <c r="H49" s="212">
        <v>1.2</v>
      </c>
      <c r="I49" s="266">
        <f>H49*AN23</f>
        <v>60</v>
      </c>
      <c r="J49" s="212"/>
      <c r="K49" s="213"/>
      <c r="L49" s="333"/>
      <c r="M49" s="213"/>
      <c r="N49" s="212"/>
      <c r="O49" s="213"/>
      <c r="P49" s="333"/>
      <c r="Q49" s="213"/>
      <c r="R49" s="212"/>
      <c r="S49" s="213"/>
      <c r="T49" s="212"/>
      <c r="U49" s="213"/>
      <c r="V49" s="212"/>
      <c r="W49" s="213"/>
      <c r="X49" s="212"/>
      <c r="Y49" s="213"/>
      <c r="Z49" s="212"/>
      <c r="AA49" s="213"/>
      <c r="AB49" s="212"/>
      <c r="AC49" s="213"/>
      <c r="AD49" s="212"/>
      <c r="AE49" s="213"/>
      <c r="AF49" s="212"/>
      <c r="AG49" s="213"/>
      <c r="AH49" s="212"/>
      <c r="AI49" s="213"/>
      <c r="AJ49" s="212">
        <v>0.02</v>
      </c>
      <c r="AK49" s="303">
        <f>AJ49*AN23</f>
        <v>1</v>
      </c>
      <c r="AL49" s="248"/>
      <c r="AM49" s="250"/>
      <c r="AN49" s="247">
        <f t="shared" si="1"/>
        <v>61</v>
      </c>
      <c r="AO49" s="215">
        <v>14</v>
      </c>
      <c r="AP49" s="215">
        <f t="shared" si="2"/>
        <v>854</v>
      </c>
    </row>
    <row r="50" spans="1:42" ht="13.8" customHeight="1">
      <c r="A50" s="348" t="s">
        <v>394</v>
      </c>
      <c r="B50" s="275"/>
      <c r="C50" s="275"/>
      <c r="D50" s="275"/>
      <c r="E50" s="276"/>
      <c r="F50" s="210"/>
      <c r="G50" s="211" t="s">
        <v>283</v>
      </c>
      <c r="H50" s="212"/>
      <c r="I50" s="213"/>
      <c r="J50" s="212"/>
      <c r="K50" s="213"/>
      <c r="L50" s="333"/>
      <c r="M50" s="213"/>
      <c r="N50" s="212"/>
      <c r="O50" s="213"/>
      <c r="P50" s="333"/>
      <c r="Q50" s="213"/>
      <c r="R50" s="212"/>
      <c r="S50" s="213"/>
      <c r="T50" s="212"/>
      <c r="U50" s="213"/>
      <c r="V50" s="212"/>
      <c r="W50" s="213"/>
      <c r="X50" s="212"/>
      <c r="Y50" s="213"/>
      <c r="Z50" s="212"/>
      <c r="AA50" s="213"/>
      <c r="AB50" s="212"/>
      <c r="AC50" s="213"/>
      <c r="AD50" s="212"/>
      <c r="AE50" s="213"/>
      <c r="AF50" s="212"/>
      <c r="AG50" s="213"/>
      <c r="AH50" s="212"/>
      <c r="AI50" s="213"/>
      <c r="AJ50" s="212">
        <v>1E-3</v>
      </c>
      <c r="AK50" s="303">
        <f>AJ50*AN23</f>
        <v>0.05</v>
      </c>
      <c r="AL50" s="248"/>
      <c r="AM50" s="250"/>
      <c r="AN50" s="247">
        <f t="shared" si="1"/>
        <v>0.05</v>
      </c>
      <c r="AO50" s="215">
        <v>550</v>
      </c>
      <c r="AP50" s="215">
        <f t="shared" si="2"/>
        <v>27.5</v>
      </c>
    </row>
    <row r="51" spans="1:42" ht="12.6" hidden="1" customHeight="1">
      <c r="A51" s="274"/>
      <c r="B51" s="275"/>
      <c r="C51" s="275"/>
      <c r="D51" s="275"/>
      <c r="E51" s="276"/>
      <c r="F51" s="210"/>
      <c r="G51" s="211" t="s">
        <v>283</v>
      </c>
      <c r="H51" s="212"/>
      <c r="I51" s="213"/>
      <c r="J51" s="212"/>
      <c r="K51" s="213"/>
      <c r="L51" s="333"/>
      <c r="M51" s="213"/>
      <c r="N51" s="212"/>
      <c r="O51" s="213"/>
      <c r="P51" s="333"/>
      <c r="Q51" s="213"/>
      <c r="R51" s="212"/>
      <c r="S51" s="213"/>
      <c r="T51" s="212"/>
      <c r="U51" s="213"/>
      <c r="V51" s="212"/>
      <c r="W51" s="213"/>
      <c r="X51" s="212"/>
      <c r="Y51" s="213"/>
      <c r="Z51" s="212"/>
      <c r="AA51" s="213"/>
      <c r="AB51" s="212"/>
      <c r="AC51" s="213"/>
      <c r="AD51" s="212"/>
      <c r="AE51" s="213"/>
      <c r="AF51" s="212"/>
      <c r="AG51" s="213"/>
      <c r="AH51" s="212"/>
      <c r="AI51" s="213"/>
      <c r="AJ51" s="212"/>
      <c r="AK51" s="254"/>
      <c r="AL51" s="248"/>
      <c r="AM51" s="250"/>
      <c r="AN51" s="247">
        <f t="shared" si="1"/>
        <v>0</v>
      </c>
      <c r="AO51" s="214"/>
      <c r="AP51" s="214">
        <f t="shared" si="2"/>
        <v>0</v>
      </c>
    </row>
    <row r="52" spans="1:42" ht="12" hidden="1" customHeight="1">
      <c r="A52" s="274"/>
      <c r="B52" s="275"/>
      <c r="C52" s="275"/>
      <c r="D52" s="275"/>
      <c r="E52" s="276"/>
      <c r="F52" s="210"/>
      <c r="G52" s="211" t="s">
        <v>283</v>
      </c>
      <c r="H52" s="212"/>
      <c r="I52" s="213"/>
      <c r="J52" s="212"/>
      <c r="K52" s="213"/>
      <c r="L52" s="333"/>
      <c r="M52" s="213"/>
      <c r="N52" s="212"/>
      <c r="O52" s="213"/>
      <c r="P52" s="333"/>
      <c r="Q52" s="213"/>
      <c r="R52" s="212"/>
      <c r="S52" s="213"/>
      <c r="T52" s="212"/>
      <c r="U52" s="213"/>
      <c r="V52" s="212"/>
      <c r="W52" s="213"/>
      <c r="X52" s="212"/>
      <c r="Y52" s="213"/>
      <c r="Z52" s="212"/>
      <c r="AA52" s="213"/>
      <c r="AB52" s="212"/>
      <c r="AC52" s="213"/>
      <c r="AD52" s="212"/>
      <c r="AE52" s="213"/>
      <c r="AF52" s="212"/>
      <c r="AG52" s="213"/>
      <c r="AH52" s="212"/>
      <c r="AI52" s="213"/>
      <c r="AJ52" s="212"/>
      <c r="AK52" s="254"/>
      <c r="AL52" s="248"/>
      <c r="AM52" s="250"/>
      <c r="AN52" s="247">
        <f t="shared" si="1"/>
        <v>0</v>
      </c>
      <c r="AO52" s="214"/>
      <c r="AP52" s="214">
        <f t="shared" si="2"/>
        <v>0</v>
      </c>
    </row>
    <row r="53" spans="1:42" ht="9.6" hidden="1" customHeight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333"/>
      <c r="M53" s="213"/>
      <c r="N53" s="212"/>
      <c r="O53" s="213"/>
      <c r="P53" s="333"/>
      <c r="Q53" s="213"/>
      <c r="R53" s="212"/>
      <c r="S53" s="213"/>
      <c r="T53" s="212"/>
      <c r="U53" s="213"/>
      <c r="V53" s="212"/>
      <c r="W53" s="213"/>
      <c r="X53" s="212"/>
      <c r="Y53" s="213"/>
      <c r="Z53" s="212"/>
      <c r="AA53" s="213"/>
      <c r="AB53" s="212"/>
      <c r="AC53" s="213"/>
      <c r="AD53" s="212"/>
      <c r="AE53" s="213"/>
      <c r="AF53" s="212"/>
      <c r="AG53" s="213"/>
      <c r="AH53" s="212"/>
      <c r="AI53" s="213"/>
      <c r="AJ53" s="212"/>
      <c r="AK53" s="254"/>
      <c r="AL53" s="248"/>
      <c r="AM53" s="250"/>
      <c r="AN53" s="247">
        <f t="shared" si="1"/>
        <v>0</v>
      </c>
      <c r="AO53" s="214"/>
      <c r="AP53" s="214">
        <f t="shared" si="2"/>
        <v>0</v>
      </c>
    </row>
    <row r="54" spans="1:42" ht="14.4" hidden="1" customHeight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333"/>
      <c r="M54" s="213"/>
      <c r="N54" s="212"/>
      <c r="O54" s="213"/>
      <c r="P54" s="333"/>
      <c r="Q54" s="213"/>
      <c r="R54" s="212"/>
      <c r="S54" s="213"/>
      <c r="T54" s="212"/>
      <c r="U54" s="213"/>
      <c r="V54" s="212"/>
      <c r="W54" s="213"/>
      <c r="X54" s="212"/>
      <c r="Y54" s="213"/>
      <c r="Z54" s="212"/>
      <c r="AA54" s="213"/>
      <c r="AB54" s="212"/>
      <c r="AC54" s="213"/>
      <c r="AD54" s="212"/>
      <c r="AE54" s="213"/>
      <c r="AF54" s="212"/>
      <c r="AG54" s="213"/>
      <c r="AH54" s="212"/>
      <c r="AI54" s="213"/>
      <c r="AJ54" s="212"/>
      <c r="AK54" s="254"/>
      <c r="AL54" s="248"/>
      <c r="AM54" s="250"/>
      <c r="AN54" s="247">
        <f t="shared" si="1"/>
        <v>0</v>
      </c>
      <c r="AO54" s="214"/>
      <c r="AP54" s="214">
        <f t="shared" si="2"/>
        <v>0</v>
      </c>
    </row>
    <row r="55" spans="1:42" ht="13.8" hidden="1" customHeight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333"/>
      <c r="M55" s="213"/>
      <c r="N55" s="212"/>
      <c r="O55" s="213"/>
      <c r="P55" s="333"/>
      <c r="Q55" s="213"/>
      <c r="R55" s="212"/>
      <c r="S55" s="213"/>
      <c r="T55" s="212"/>
      <c r="U55" s="213"/>
      <c r="V55" s="212"/>
      <c r="W55" s="213"/>
      <c r="X55" s="212"/>
      <c r="Y55" s="213"/>
      <c r="Z55" s="212"/>
      <c r="AA55" s="213"/>
      <c r="AB55" s="212"/>
      <c r="AC55" s="213"/>
      <c r="AD55" s="212"/>
      <c r="AE55" s="213"/>
      <c r="AF55" s="212"/>
      <c r="AG55" s="213"/>
      <c r="AH55" s="212"/>
      <c r="AI55" s="213"/>
      <c r="AJ55" s="212"/>
      <c r="AK55" s="254"/>
      <c r="AL55" s="248"/>
      <c r="AM55" s="250"/>
      <c r="AN55" s="247">
        <f t="shared" si="1"/>
        <v>0</v>
      </c>
      <c r="AO55" s="214"/>
      <c r="AP55" s="214">
        <f t="shared" si="2"/>
        <v>0</v>
      </c>
    </row>
    <row r="56" spans="1:42" ht="10.8" hidden="1" customHeight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333"/>
      <c r="M56" s="213"/>
      <c r="N56" s="212"/>
      <c r="O56" s="213"/>
      <c r="P56" s="333"/>
      <c r="Q56" s="213"/>
      <c r="R56" s="212"/>
      <c r="S56" s="213"/>
      <c r="T56" s="212"/>
      <c r="U56" s="213"/>
      <c r="V56" s="212"/>
      <c r="W56" s="213"/>
      <c r="X56" s="212"/>
      <c r="Y56" s="213"/>
      <c r="Z56" s="212"/>
      <c r="AA56" s="213"/>
      <c r="AB56" s="212"/>
      <c r="AC56" s="213"/>
      <c r="AD56" s="212"/>
      <c r="AE56" s="213"/>
      <c r="AF56" s="212"/>
      <c r="AG56" s="213"/>
      <c r="AH56" s="212"/>
      <c r="AI56" s="213"/>
      <c r="AJ56" s="212"/>
      <c r="AK56" s="254"/>
      <c r="AL56" s="248"/>
      <c r="AM56" s="250"/>
      <c r="AN56" s="247">
        <f t="shared" si="1"/>
        <v>0</v>
      </c>
      <c r="AO56" s="214"/>
      <c r="AP56" s="214">
        <f t="shared" si="2"/>
        <v>0</v>
      </c>
    </row>
    <row r="57" spans="1:42" ht="12.6" hidden="1" customHeight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333"/>
      <c r="M57" s="213"/>
      <c r="N57" s="212"/>
      <c r="O57" s="213"/>
      <c r="P57" s="333"/>
      <c r="Q57" s="213"/>
      <c r="R57" s="212"/>
      <c r="S57" s="213"/>
      <c r="T57" s="212"/>
      <c r="U57" s="213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12"/>
      <c r="AG57" s="213"/>
      <c r="AH57" s="212"/>
      <c r="AI57" s="213"/>
      <c r="AJ57" s="212"/>
      <c r="AK57" s="254"/>
      <c r="AL57" s="248"/>
      <c r="AM57" s="250"/>
      <c r="AN57" s="247">
        <f t="shared" si="1"/>
        <v>0</v>
      </c>
      <c r="AO57" s="214"/>
      <c r="AP57" s="214">
        <f t="shared" si="2"/>
        <v>0</v>
      </c>
    </row>
    <row r="58" spans="1:42" ht="12" hidden="1" customHeight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333"/>
      <c r="M58" s="213"/>
      <c r="N58" s="212"/>
      <c r="O58" s="213"/>
      <c r="P58" s="333"/>
      <c r="Q58" s="213"/>
      <c r="R58" s="212"/>
      <c r="S58" s="213"/>
      <c r="T58" s="212"/>
      <c r="U58" s="213"/>
      <c r="V58" s="212"/>
      <c r="W58" s="213"/>
      <c r="X58" s="212"/>
      <c r="Y58" s="213"/>
      <c r="Z58" s="212"/>
      <c r="AA58" s="213"/>
      <c r="AB58" s="212"/>
      <c r="AC58" s="213"/>
      <c r="AD58" s="212"/>
      <c r="AE58" s="213"/>
      <c r="AF58" s="212"/>
      <c r="AG58" s="213"/>
      <c r="AH58" s="212"/>
      <c r="AI58" s="213"/>
      <c r="AJ58" s="212"/>
      <c r="AK58" s="254"/>
      <c r="AL58" s="248"/>
      <c r="AM58" s="250"/>
      <c r="AN58" s="247">
        <f t="shared" ref="AN58:AN74" si="3">I58+K58+M58+O58+Q58+S58+U58+W58+Y58+AA58+AC58+AE58+AG58+AI58+AK58+AM58</f>
        <v>0</v>
      </c>
      <c r="AO58" s="214"/>
      <c r="AP58" s="214">
        <f t="shared" si="2"/>
        <v>0</v>
      </c>
    </row>
    <row r="59" spans="1:42" ht="16.2" hidden="1" customHeight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333"/>
      <c r="M59" s="213"/>
      <c r="N59" s="212"/>
      <c r="O59" s="213"/>
      <c r="P59" s="333"/>
      <c r="Q59" s="213"/>
      <c r="R59" s="212"/>
      <c r="S59" s="213"/>
      <c r="T59" s="212"/>
      <c r="U59" s="213"/>
      <c r="V59" s="212"/>
      <c r="W59" s="213"/>
      <c r="X59" s="212"/>
      <c r="Y59" s="213"/>
      <c r="Z59" s="212"/>
      <c r="AA59" s="213"/>
      <c r="AB59" s="212"/>
      <c r="AC59" s="213"/>
      <c r="AD59" s="212"/>
      <c r="AE59" s="213"/>
      <c r="AF59" s="212"/>
      <c r="AG59" s="213"/>
      <c r="AH59" s="212"/>
      <c r="AI59" s="213"/>
      <c r="AJ59" s="212"/>
      <c r="AK59" s="254"/>
      <c r="AL59" s="248"/>
      <c r="AM59" s="250"/>
      <c r="AN59" s="247">
        <f t="shared" si="3"/>
        <v>0</v>
      </c>
      <c r="AO59" s="214"/>
      <c r="AP59" s="214">
        <f t="shared" si="2"/>
        <v>0</v>
      </c>
    </row>
    <row r="60" spans="1:42" ht="7.8" hidden="1" customHeight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333"/>
      <c r="M60" s="213"/>
      <c r="N60" s="212"/>
      <c r="O60" s="213"/>
      <c r="P60" s="333"/>
      <c r="Q60" s="213"/>
      <c r="R60" s="212"/>
      <c r="S60" s="213"/>
      <c r="T60" s="212"/>
      <c r="U60" s="213"/>
      <c r="V60" s="212"/>
      <c r="W60" s="213"/>
      <c r="X60" s="212"/>
      <c r="Y60" s="213"/>
      <c r="Z60" s="212"/>
      <c r="AA60" s="213"/>
      <c r="AB60" s="212"/>
      <c r="AC60" s="213"/>
      <c r="AD60" s="212"/>
      <c r="AE60" s="213"/>
      <c r="AF60" s="212"/>
      <c r="AG60" s="213"/>
      <c r="AH60" s="212"/>
      <c r="AI60" s="213"/>
      <c r="AJ60" s="212"/>
      <c r="AK60" s="254"/>
      <c r="AL60" s="248"/>
      <c r="AM60" s="250"/>
      <c r="AN60" s="247">
        <f t="shared" si="3"/>
        <v>0</v>
      </c>
      <c r="AO60" s="214"/>
      <c r="AP60" s="214">
        <f t="shared" si="2"/>
        <v>0</v>
      </c>
    </row>
    <row r="61" spans="1:42" ht="3.6" hidden="1" customHeight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333"/>
      <c r="M61" s="213"/>
      <c r="N61" s="212"/>
      <c r="O61" s="213"/>
      <c r="P61" s="333"/>
      <c r="Q61" s="213"/>
      <c r="R61" s="212"/>
      <c r="S61" s="213"/>
      <c r="T61" s="212"/>
      <c r="U61" s="213"/>
      <c r="V61" s="212"/>
      <c r="W61" s="213"/>
      <c r="X61" s="212"/>
      <c r="Y61" s="213"/>
      <c r="Z61" s="212"/>
      <c r="AA61" s="213"/>
      <c r="AB61" s="212"/>
      <c r="AC61" s="213"/>
      <c r="AD61" s="212"/>
      <c r="AE61" s="213"/>
      <c r="AF61" s="212"/>
      <c r="AG61" s="213"/>
      <c r="AH61" s="212"/>
      <c r="AI61" s="213"/>
      <c r="AJ61" s="212"/>
      <c r="AK61" s="254"/>
      <c r="AL61" s="248"/>
      <c r="AM61" s="250"/>
      <c r="AN61" s="247">
        <f t="shared" si="3"/>
        <v>0</v>
      </c>
      <c r="AO61" s="214"/>
      <c r="AP61" s="214">
        <f t="shared" si="2"/>
        <v>0</v>
      </c>
    </row>
    <row r="62" spans="1:42" ht="4.8" hidden="1" customHeight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333"/>
      <c r="M62" s="213"/>
      <c r="N62" s="212"/>
      <c r="O62" s="213"/>
      <c r="P62" s="333"/>
      <c r="Q62" s="213"/>
      <c r="R62" s="212"/>
      <c r="S62" s="213"/>
      <c r="T62" s="212"/>
      <c r="U62" s="213"/>
      <c r="V62" s="212"/>
      <c r="W62" s="213"/>
      <c r="X62" s="212"/>
      <c r="Y62" s="213"/>
      <c r="Z62" s="212"/>
      <c r="AA62" s="213"/>
      <c r="AB62" s="212"/>
      <c r="AC62" s="213"/>
      <c r="AD62" s="212"/>
      <c r="AE62" s="213"/>
      <c r="AF62" s="212"/>
      <c r="AG62" s="213"/>
      <c r="AH62" s="212"/>
      <c r="AI62" s="213"/>
      <c r="AJ62" s="212"/>
      <c r="AK62" s="254"/>
      <c r="AL62" s="248"/>
      <c r="AM62" s="250"/>
      <c r="AN62" s="247">
        <f t="shared" si="3"/>
        <v>0</v>
      </c>
      <c r="AO62" s="214"/>
      <c r="AP62" s="214">
        <f t="shared" si="2"/>
        <v>0</v>
      </c>
    </row>
    <row r="63" spans="1:42" ht="15" hidden="1" customHeight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333"/>
      <c r="M63" s="213"/>
      <c r="N63" s="212"/>
      <c r="O63" s="213"/>
      <c r="P63" s="333"/>
      <c r="Q63" s="213"/>
      <c r="R63" s="212"/>
      <c r="S63" s="213"/>
      <c r="T63" s="212"/>
      <c r="U63" s="213"/>
      <c r="V63" s="212"/>
      <c r="W63" s="213"/>
      <c r="X63" s="212"/>
      <c r="Y63" s="213"/>
      <c r="Z63" s="212"/>
      <c r="AA63" s="213"/>
      <c r="AB63" s="212"/>
      <c r="AC63" s="213"/>
      <c r="AD63" s="212"/>
      <c r="AE63" s="213"/>
      <c r="AF63" s="212"/>
      <c r="AG63" s="213"/>
      <c r="AH63" s="212"/>
      <c r="AI63" s="213"/>
      <c r="AJ63" s="212"/>
      <c r="AK63" s="254"/>
      <c r="AL63" s="248"/>
      <c r="AM63" s="250"/>
      <c r="AN63" s="247">
        <f t="shared" si="3"/>
        <v>0</v>
      </c>
      <c r="AO63" s="214"/>
      <c r="AP63" s="214">
        <f t="shared" si="2"/>
        <v>0</v>
      </c>
    </row>
    <row r="64" spans="1:42" ht="13.8" hidden="1" customHeight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333"/>
      <c r="M64" s="213"/>
      <c r="N64" s="212"/>
      <c r="O64" s="213"/>
      <c r="P64" s="333"/>
      <c r="Q64" s="213"/>
      <c r="R64" s="212"/>
      <c r="S64" s="213"/>
      <c r="T64" s="212"/>
      <c r="U64" s="213"/>
      <c r="V64" s="212"/>
      <c r="W64" s="213"/>
      <c r="X64" s="212"/>
      <c r="Y64" s="213"/>
      <c r="Z64" s="212"/>
      <c r="AA64" s="213"/>
      <c r="AB64" s="212"/>
      <c r="AC64" s="213"/>
      <c r="AD64" s="212"/>
      <c r="AE64" s="213"/>
      <c r="AF64" s="212"/>
      <c r="AG64" s="213"/>
      <c r="AH64" s="212"/>
      <c r="AI64" s="213"/>
      <c r="AJ64" s="212"/>
      <c r="AK64" s="254"/>
      <c r="AL64" s="248"/>
      <c r="AM64" s="250"/>
      <c r="AN64" s="247">
        <f t="shared" si="3"/>
        <v>0</v>
      </c>
      <c r="AO64" s="214"/>
      <c r="AP64" s="214">
        <f t="shared" si="2"/>
        <v>0</v>
      </c>
    </row>
    <row r="65" spans="1:42" ht="16.8" hidden="1" customHeight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333"/>
      <c r="M65" s="213"/>
      <c r="N65" s="212"/>
      <c r="O65" s="213"/>
      <c r="P65" s="333"/>
      <c r="Q65" s="213"/>
      <c r="R65" s="212"/>
      <c r="S65" s="213"/>
      <c r="T65" s="212"/>
      <c r="U65" s="213"/>
      <c r="V65" s="212"/>
      <c r="W65" s="213"/>
      <c r="X65" s="212"/>
      <c r="Y65" s="213"/>
      <c r="Z65" s="212"/>
      <c r="AA65" s="213"/>
      <c r="AB65" s="212"/>
      <c r="AC65" s="213"/>
      <c r="AD65" s="212"/>
      <c r="AE65" s="213"/>
      <c r="AF65" s="212"/>
      <c r="AG65" s="213"/>
      <c r="AH65" s="212"/>
      <c r="AI65" s="213"/>
      <c r="AJ65" s="212"/>
      <c r="AK65" s="254"/>
      <c r="AL65" s="248"/>
      <c r="AM65" s="250"/>
      <c r="AN65" s="247">
        <f t="shared" si="3"/>
        <v>0</v>
      </c>
      <c r="AO65" s="214"/>
      <c r="AP65" s="214">
        <f t="shared" si="2"/>
        <v>0</v>
      </c>
    </row>
    <row r="66" spans="1:42" ht="16.2" hidden="1" customHeight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333"/>
      <c r="M66" s="213"/>
      <c r="N66" s="212"/>
      <c r="O66" s="213"/>
      <c r="P66" s="333"/>
      <c r="Q66" s="213"/>
      <c r="R66" s="212"/>
      <c r="S66" s="213"/>
      <c r="T66" s="212"/>
      <c r="U66" s="213"/>
      <c r="V66" s="212"/>
      <c r="W66" s="213"/>
      <c r="X66" s="212"/>
      <c r="Y66" s="213"/>
      <c r="Z66" s="212"/>
      <c r="AA66" s="213"/>
      <c r="AB66" s="212"/>
      <c r="AC66" s="213"/>
      <c r="AD66" s="212"/>
      <c r="AE66" s="213"/>
      <c r="AF66" s="212"/>
      <c r="AG66" s="213"/>
      <c r="AH66" s="212"/>
      <c r="AI66" s="213"/>
      <c r="AJ66" s="212"/>
      <c r="AK66" s="254"/>
      <c r="AL66" s="248"/>
      <c r="AM66" s="250"/>
      <c r="AN66" s="247">
        <f t="shared" si="3"/>
        <v>0</v>
      </c>
      <c r="AO66" s="214"/>
      <c r="AP66" s="214">
        <f t="shared" si="2"/>
        <v>0</v>
      </c>
    </row>
    <row r="67" spans="1:42" ht="13.8" hidden="1" customHeight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333"/>
      <c r="M67" s="213"/>
      <c r="N67" s="212"/>
      <c r="O67" s="213"/>
      <c r="P67" s="333"/>
      <c r="Q67" s="213"/>
      <c r="R67" s="212"/>
      <c r="S67" s="213"/>
      <c r="T67" s="212"/>
      <c r="U67" s="213"/>
      <c r="V67" s="212"/>
      <c r="W67" s="213"/>
      <c r="X67" s="212"/>
      <c r="Y67" s="213"/>
      <c r="Z67" s="212"/>
      <c r="AA67" s="213"/>
      <c r="AB67" s="212"/>
      <c r="AC67" s="213"/>
      <c r="AD67" s="212"/>
      <c r="AE67" s="213"/>
      <c r="AF67" s="212"/>
      <c r="AG67" s="213"/>
      <c r="AH67" s="212"/>
      <c r="AI67" s="213"/>
      <c r="AJ67" s="212"/>
      <c r="AK67" s="254"/>
      <c r="AL67" s="248"/>
      <c r="AM67" s="250"/>
      <c r="AN67" s="247">
        <f t="shared" si="3"/>
        <v>0</v>
      </c>
      <c r="AO67" s="214"/>
      <c r="AP67" s="214">
        <f t="shared" si="2"/>
        <v>0</v>
      </c>
    </row>
    <row r="68" spans="1:42" ht="13.2" hidden="1" customHeight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333"/>
      <c r="M68" s="213"/>
      <c r="N68" s="212"/>
      <c r="O68" s="213"/>
      <c r="P68" s="333"/>
      <c r="Q68" s="213"/>
      <c r="R68" s="212"/>
      <c r="S68" s="213"/>
      <c r="T68" s="212"/>
      <c r="U68" s="213"/>
      <c r="V68" s="212"/>
      <c r="W68" s="213"/>
      <c r="X68" s="212"/>
      <c r="Y68" s="213"/>
      <c r="Z68" s="212"/>
      <c r="AA68" s="213"/>
      <c r="AB68" s="212"/>
      <c r="AC68" s="213"/>
      <c r="AD68" s="212"/>
      <c r="AE68" s="213"/>
      <c r="AF68" s="212"/>
      <c r="AG68" s="213"/>
      <c r="AH68" s="212"/>
      <c r="AI68" s="213"/>
      <c r="AJ68" s="212"/>
      <c r="AK68" s="254"/>
      <c r="AL68" s="248"/>
      <c r="AM68" s="250"/>
      <c r="AN68" s="247">
        <f t="shared" si="3"/>
        <v>0</v>
      </c>
      <c r="AO68" s="214"/>
      <c r="AP68" s="214">
        <f t="shared" si="2"/>
        <v>0</v>
      </c>
    </row>
    <row r="69" spans="1:42" ht="16.8" hidden="1" customHeight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333"/>
      <c r="M69" s="213"/>
      <c r="N69" s="212"/>
      <c r="O69" s="213"/>
      <c r="P69" s="333"/>
      <c r="Q69" s="213"/>
      <c r="R69" s="212"/>
      <c r="S69" s="213"/>
      <c r="T69" s="212"/>
      <c r="U69" s="213"/>
      <c r="V69" s="212"/>
      <c r="W69" s="213"/>
      <c r="X69" s="212"/>
      <c r="Y69" s="213"/>
      <c r="Z69" s="212"/>
      <c r="AA69" s="213"/>
      <c r="AB69" s="212"/>
      <c r="AC69" s="213"/>
      <c r="AD69" s="212"/>
      <c r="AE69" s="213"/>
      <c r="AF69" s="212"/>
      <c r="AG69" s="213"/>
      <c r="AH69" s="212"/>
      <c r="AI69" s="213"/>
      <c r="AJ69" s="212"/>
      <c r="AK69" s="254"/>
      <c r="AL69" s="248"/>
      <c r="AM69" s="250"/>
      <c r="AN69" s="247">
        <f t="shared" si="3"/>
        <v>0</v>
      </c>
      <c r="AO69" s="214"/>
      <c r="AP69" s="214">
        <f t="shared" si="2"/>
        <v>0</v>
      </c>
    </row>
    <row r="70" spans="1:42" ht="18" hidden="1" customHeight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333"/>
      <c r="M70" s="213"/>
      <c r="N70" s="212"/>
      <c r="O70" s="213"/>
      <c r="P70" s="333"/>
      <c r="Q70" s="213"/>
      <c r="R70" s="212"/>
      <c r="S70" s="213"/>
      <c r="T70" s="212"/>
      <c r="U70" s="213"/>
      <c r="V70" s="212"/>
      <c r="W70" s="213"/>
      <c r="X70" s="212"/>
      <c r="Y70" s="213"/>
      <c r="Z70" s="212"/>
      <c r="AA70" s="213"/>
      <c r="AB70" s="212"/>
      <c r="AC70" s="213"/>
      <c r="AD70" s="212"/>
      <c r="AE70" s="213"/>
      <c r="AF70" s="212"/>
      <c r="AG70" s="213"/>
      <c r="AH70" s="212"/>
      <c r="AI70" s="213"/>
      <c r="AJ70" s="212"/>
      <c r="AK70" s="254"/>
      <c r="AL70" s="259"/>
      <c r="AM70" s="260"/>
      <c r="AN70" s="247">
        <f t="shared" si="3"/>
        <v>0</v>
      </c>
      <c r="AO70" s="214"/>
      <c r="AP70" s="214">
        <f t="shared" si="2"/>
        <v>0</v>
      </c>
    </row>
    <row r="71" spans="1:42" ht="15" hidden="1" customHeight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333"/>
      <c r="M71" s="213"/>
      <c r="N71" s="212"/>
      <c r="O71" s="213"/>
      <c r="P71" s="333"/>
      <c r="Q71" s="213"/>
      <c r="R71" s="212"/>
      <c r="S71" s="213"/>
      <c r="T71" s="212"/>
      <c r="U71" s="213"/>
      <c r="V71" s="212"/>
      <c r="W71" s="213"/>
      <c r="X71" s="212"/>
      <c r="Y71" s="213"/>
      <c r="Z71" s="212"/>
      <c r="AA71" s="213"/>
      <c r="AB71" s="212"/>
      <c r="AC71" s="213"/>
      <c r="AD71" s="212"/>
      <c r="AE71" s="213"/>
      <c r="AF71" s="212"/>
      <c r="AG71" s="213"/>
      <c r="AH71" s="212"/>
      <c r="AI71" s="213"/>
      <c r="AJ71" s="212"/>
      <c r="AK71" s="254"/>
      <c r="AL71" s="248"/>
      <c r="AM71" s="250"/>
      <c r="AN71" s="247">
        <f t="shared" si="3"/>
        <v>0</v>
      </c>
      <c r="AO71" s="214"/>
      <c r="AP71" s="214">
        <f t="shared" si="2"/>
        <v>0</v>
      </c>
    </row>
    <row r="72" spans="1:42" ht="22.8" hidden="1" customHeight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333"/>
      <c r="M72" s="213"/>
      <c r="N72" s="212"/>
      <c r="O72" s="213"/>
      <c r="P72" s="333"/>
      <c r="Q72" s="213"/>
      <c r="R72" s="212"/>
      <c r="S72" s="213"/>
      <c r="T72" s="212"/>
      <c r="U72" s="213"/>
      <c r="V72" s="212"/>
      <c r="W72" s="213"/>
      <c r="X72" s="212"/>
      <c r="Y72" s="213"/>
      <c r="Z72" s="212"/>
      <c r="AA72" s="213"/>
      <c r="AB72" s="212"/>
      <c r="AC72" s="213"/>
      <c r="AD72" s="212"/>
      <c r="AE72" s="213"/>
      <c r="AF72" s="212"/>
      <c r="AG72" s="213"/>
      <c r="AH72" s="212"/>
      <c r="AI72" s="213"/>
      <c r="AJ72" s="212"/>
      <c r="AK72" s="254"/>
      <c r="AL72" s="248"/>
      <c r="AM72" s="250"/>
      <c r="AN72" s="247">
        <f t="shared" si="3"/>
        <v>0</v>
      </c>
      <c r="AO72" s="214"/>
      <c r="AP72" s="214">
        <f t="shared" si="2"/>
        <v>0</v>
      </c>
    </row>
    <row r="73" spans="1:42" ht="15" hidden="1" customHeight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333"/>
      <c r="M73" s="213"/>
      <c r="N73" s="212"/>
      <c r="O73" s="213"/>
      <c r="P73" s="333"/>
      <c r="Q73" s="213"/>
      <c r="R73" s="212"/>
      <c r="S73" s="213"/>
      <c r="T73" s="212"/>
      <c r="U73" s="213"/>
      <c r="V73" s="212"/>
      <c r="W73" s="213"/>
      <c r="X73" s="212"/>
      <c r="Y73" s="213"/>
      <c r="Z73" s="212"/>
      <c r="AA73" s="213"/>
      <c r="AB73" s="212"/>
      <c r="AC73" s="213"/>
      <c r="AD73" s="212"/>
      <c r="AE73" s="213"/>
      <c r="AF73" s="212"/>
      <c r="AG73" s="213"/>
      <c r="AH73" s="212"/>
      <c r="AI73" s="213"/>
      <c r="AJ73" s="212"/>
      <c r="AK73" s="254"/>
      <c r="AL73" s="248"/>
      <c r="AM73" s="250"/>
      <c r="AN73" s="247">
        <f t="shared" si="3"/>
        <v>0</v>
      </c>
      <c r="AO73" s="214"/>
      <c r="AP73" s="214">
        <f t="shared" si="2"/>
        <v>0</v>
      </c>
    </row>
    <row r="74" spans="1:42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/>
      <c r="I74" s="266"/>
      <c r="J74" s="212"/>
      <c r="K74" s="213"/>
      <c r="L74" s="333"/>
      <c r="M74" s="213"/>
      <c r="N74" s="212"/>
      <c r="O74" s="213"/>
      <c r="P74" s="333"/>
      <c r="Q74" s="213"/>
      <c r="R74" s="212"/>
      <c r="S74" s="213"/>
      <c r="T74" s="212"/>
      <c r="U74" s="213"/>
      <c r="V74" s="212"/>
      <c r="W74" s="213"/>
      <c r="X74" s="264">
        <v>0.16</v>
      </c>
      <c r="Y74" s="266">
        <f>X74*AN23</f>
        <v>8</v>
      </c>
      <c r="Z74" s="212"/>
      <c r="AA74" s="266"/>
      <c r="AB74" s="212"/>
      <c r="AC74" s="213"/>
      <c r="AD74" s="212"/>
      <c r="AE74" s="213"/>
      <c r="AF74" s="212"/>
      <c r="AG74" s="213"/>
      <c r="AH74" s="264">
        <v>0.19</v>
      </c>
      <c r="AI74" s="266">
        <f>AH74*AN23</f>
        <v>9.5</v>
      </c>
      <c r="AJ74" s="212"/>
      <c r="AK74" s="254"/>
      <c r="AL74" s="248"/>
      <c r="AM74" s="250"/>
      <c r="AN74" s="247">
        <f t="shared" si="3"/>
        <v>17.5</v>
      </c>
      <c r="AO74" s="214"/>
      <c r="AP74" s="214">
        <f t="shared" si="2"/>
        <v>0</v>
      </c>
    </row>
    <row r="75" spans="1:42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306"/>
      <c r="M75" s="198"/>
      <c r="N75" s="200"/>
      <c r="O75" s="198"/>
      <c r="P75" s="306"/>
      <c r="Q75" s="198"/>
      <c r="R75" s="200"/>
      <c r="S75" s="198"/>
      <c r="T75" s="200"/>
      <c r="U75" s="198"/>
      <c r="V75" s="200"/>
      <c r="W75" s="198"/>
      <c r="X75" s="200"/>
      <c r="Y75" s="198"/>
      <c r="Z75" s="200"/>
      <c r="AA75" s="198"/>
      <c r="AB75" s="200"/>
      <c r="AC75" s="198"/>
      <c r="AD75" s="200"/>
      <c r="AE75" s="198"/>
      <c r="AF75" s="200"/>
      <c r="AG75" s="198"/>
      <c r="AH75" s="200"/>
      <c r="AI75" s="198"/>
      <c r="AJ75" s="200"/>
      <c r="AK75" s="255"/>
      <c r="AL75" s="259"/>
      <c r="AM75" s="260"/>
      <c r="AN75" s="197"/>
      <c r="AO75" s="247"/>
      <c r="AP75" s="268">
        <f>SUM(AP25:AP74)</f>
        <v>8714.9613173891994</v>
      </c>
    </row>
    <row r="76" spans="1:42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306"/>
      <c r="M76" s="198"/>
      <c r="N76" s="200"/>
      <c r="O76" s="198"/>
      <c r="P76" s="306"/>
      <c r="Q76" s="198"/>
      <c r="R76" s="200"/>
      <c r="S76" s="198"/>
      <c r="T76" s="200"/>
      <c r="U76" s="198"/>
      <c r="V76" s="200"/>
      <c r="W76" s="198"/>
      <c r="X76" s="200"/>
      <c r="Y76" s="198"/>
      <c r="Z76" s="200"/>
      <c r="AA76" s="198"/>
      <c r="AB76" s="200"/>
      <c r="AC76" s="198"/>
      <c r="AD76" s="200"/>
      <c r="AE76" s="198"/>
      <c r="AF76" s="200"/>
      <c r="AG76" s="198"/>
      <c r="AH76" s="200"/>
      <c r="AI76" s="198"/>
      <c r="AJ76" s="200"/>
      <c r="AK76" s="306"/>
      <c r="AL76" s="200"/>
      <c r="AM76" s="198"/>
      <c r="AN76" s="197"/>
      <c r="AO76" s="197"/>
      <c r="AP76" s="197"/>
    </row>
    <row r="77" spans="1:42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9"/>
      <c r="M77" s="189"/>
      <c r="N77" s="187"/>
      <c r="O77" s="187"/>
      <c r="P77" s="187"/>
      <c r="Q77" s="187"/>
      <c r="R77" s="306"/>
      <c r="S77" s="306"/>
      <c r="T77" s="306"/>
      <c r="U77" s="306"/>
      <c r="V77" s="187"/>
      <c r="W77" s="187"/>
      <c r="X77" s="187"/>
      <c r="Y77" s="187"/>
      <c r="Z77" s="187"/>
      <c r="AA77" s="187" t="s">
        <v>339</v>
      </c>
      <c r="AB77" s="187"/>
      <c r="AC77" s="306"/>
      <c r="AD77" s="216"/>
      <c r="AE77" s="189"/>
      <c r="AF77" s="187"/>
      <c r="AG77" s="306"/>
      <c r="AH77" s="306"/>
      <c r="AI77" s="306"/>
      <c r="AJ77" s="306"/>
      <c r="AK77" s="187"/>
      <c r="AL77" s="187"/>
      <c r="AM77" s="187"/>
      <c r="AN77" s="187"/>
      <c r="AO77" s="187"/>
      <c r="AP77" s="187"/>
    </row>
    <row r="78" spans="1:42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352"/>
      <c r="L78" s="352"/>
      <c r="M78" s="272"/>
      <c r="N78" s="272"/>
      <c r="O78" s="352"/>
      <c r="P78" s="352"/>
      <c r="Q78" s="272"/>
      <c r="R78" s="272"/>
      <c r="S78" s="272" t="s">
        <v>293</v>
      </c>
      <c r="T78" s="272"/>
      <c r="U78" s="272"/>
      <c r="V78" s="272"/>
      <c r="W78" s="272"/>
      <c r="X78" s="272"/>
      <c r="Y78" s="272"/>
      <c r="Z78" s="187"/>
      <c r="AA78" s="187"/>
      <c r="AB78" s="187"/>
      <c r="AC78" s="187"/>
      <c r="AD78" s="187" t="s">
        <v>292</v>
      </c>
      <c r="AE78" s="187"/>
      <c r="AF78" s="187"/>
      <c r="AG78" s="187"/>
      <c r="AH78" s="272" t="s">
        <v>293</v>
      </c>
      <c r="AI78" s="272"/>
      <c r="AJ78" s="272"/>
      <c r="AK78" s="272"/>
      <c r="AL78" s="272"/>
      <c r="AM78" s="272"/>
      <c r="AN78" s="187"/>
      <c r="AO78" s="187"/>
      <c r="AP78" s="187"/>
    </row>
    <row r="79" spans="1:42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19"/>
      <c r="M79" s="219"/>
      <c r="N79" s="220"/>
      <c r="O79" s="220"/>
      <c r="P79" s="220"/>
      <c r="Q79" s="220"/>
      <c r="R79" s="273"/>
      <c r="S79" s="219"/>
      <c r="T79" s="219"/>
      <c r="U79" s="219"/>
      <c r="V79" s="219"/>
      <c r="W79" s="220"/>
      <c r="X79" s="220"/>
      <c r="Y79" s="220"/>
      <c r="Z79" s="220"/>
      <c r="AA79" s="270" t="s">
        <v>379</v>
      </c>
      <c r="AB79" s="270"/>
      <c r="AC79" s="219"/>
      <c r="AD79" s="219"/>
      <c r="AE79" s="219"/>
      <c r="AF79" s="220"/>
      <c r="AG79" s="219"/>
      <c r="AH79" s="219"/>
      <c r="AI79" s="330"/>
      <c r="AJ79" s="216"/>
      <c r="AK79" s="220"/>
      <c r="AL79" s="270"/>
      <c r="AM79" s="55"/>
      <c r="AN79" s="220"/>
      <c r="AO79" s="220"/>
      <c r="AP79" s="220"/>
    </row>
    <row r="80" spans="1:42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54"/>
      <c r="L80" s="354"/>
      <c r="M80" s="329"/>
      <c r="N80" s="220"/>
      <c r="O80" s="220"/>
      <c r="P80" s="220"/>
      <c r="Q80" s="220"/>
      <c r="R80" s="606" t="s">
        <v>293</v>
      </c>
      <c r="S80" s="606"/>
      <c r="T80" s="606"/>
      <c r="U80" s="606"/>
      <c r="V80" s="606"/>
      <c r="W80" s="220"/>
      <c r="X80" s="220"/>
      <c r="Y80" s="220"/>
      <c r="Z80" s="220"/>
      <c r="AA80" s="270"/>
      <c r="AB80" s="270"/>
      <c r="AC80" s="220" t="s">
        <v>292</v>
      </c>
      <c r="AD80" s="220"/>
      <c r="AE80" s="220"/>
      <c r="AF80" s="220"/>
      <c r="AG80" s="220" t="s">
        <v>293</v>
      </c>
      <c r="AH80" s="220"/>
      <c r="AI80" s="220"/>
      <c r="AJ80" s="220"/>
      <c r="AK80" s="220"/>
      <c r="AL80" s="220"/>
      <c r="AM80" s="220"/>
      <c r="AN80" s="220"/>
      <c r="AO80" s="220"/>
      <c r="AP80" s="220"/>
    </row>
    <row r="81" spans="1:42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599"/>
      <c r="O81" s="599"/>
      <c r="P81" s="599"/>
      <c r="Q81" s="599"/>
      <c r="R81" s="301"/>
      <c r="S81" s="599"/>
      <c r="T81" s="599"/>
      <c r="U81" s="599"/>
      <c r="V81" s="599"/>
      <c r="W81" s="599"/>
      <c r="X81" s="599"/>
      <c r="Y81" s="599"/>
      <c r="Z81" s="599"/>
      <c r="AA81" s="599"/>
      <c r="AB81" s="599"/>
      <c r="AC81" s="270"/>
      <c r="AD81" s="270"/>
      <c r="AE81" s="270"/>
      <c r="AF81" s="270"/>
      <c r="AG81" s="270"/>
      <c r="AH81" s="270"/>
      <c r="AI81" s="590"/>
      <c r="AJ81" s="590"/>
      <c r="AK81" s="590"/>
      <c r="AL81" s="590"/>
      <c r="AM81" s="590"/>
      <c r="AN81" s="220"/>
      <c r="AO81" s="220"/>
      <c r="AP81" s="220"/>
    </row>
    <row r="82" spans="1:42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27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1"/>
      <c r="AN82" s="220"/>
      <c r="AO82" s="220"/>
      <c r="AP82" s="220"/>
    </row>
  </sheetData>
  <mergeCells count="110">
    <mergeCell ref="A81:G81"/>
    <mergeCell ref="H81:Q81"/>
    <mergeCell ref="S81:AB81"/>
    <mergeCell ref="AI81:AM81"/>
    <mergeCell ref="A82:G82"/>
    <mergeCell ref="H82:Q82"/>
    <mergeCell ref="S82:AB82"/>
    <mergeCell ref="A75:E76"/>
    <mergeCell ref="R80:V80"/>
    <mergeCell ref="A69:E69"/>
    <mergeCell ref="A70:E70"/>
    <mergeCell ref="A71:E71"/>
    <mergeCell ref="A72:E72"/>
    <mergeCell ref="A73:E73"/>
    <mergeCell ref="A74:E74"/>
    <mergeCell ref="A46:E46"/>
    <mergeCell ref="A63:E63"/>
    <mergeCell ref="A64:E64"/>
    <mergeCell ref="A65:E65"/>
    <mergeCell ref="A67:E67"/>
    <mergeCell ref="A68:E68"/>
    <mergeCell ref="A33:E33"/>
    <mergeCell ref="A34:E34"/>
    <mergeCell ref="A35:E35"/>
    <mergeCell ref="A37:E37"/>
    <mergeCell ref="A44:E44"/>
    <mergeCell ref="A45:E45"/>
    <mergeCell ref="A27:E27"/>
    <mergeCell ref="A28:E28"/>
    <mergeCell ref="A29:E29"/>
    <mergeCell ref="A30:E30"/>
    <mergeCell ref="A31:E31"/>
    <mergeCell ref="A32:E32"/>
    <mergeCell ref="AH24:AI24"/>
    <mergeCell ref="AJ24:AK24"/>
    <mergeCell ref="AL24:AM24"/>
    <mergeCell ref="A25:E25"/>
    <mergeCell ref="A26:E26"/>
    <mergeCell ref="V24:W24"/>
    <mergeCell ref="X24:Y24"/>
    <mergeCell ref="Z24:AA24"/>
    <mergeCell ref="AB24:AC24"/>
    <mergeCell ref="AD24:AE24"/>
    <mergeCell ref="AF24:AG24"/>
    <mergeCell ref="A24:E24"/>
    <mergeCell ref="H24:I24"/>
    <mergeCell ref="R24:S24"/>
    <mergeCell ref="T24:U24"/>
    <mergeCell ref="J24:K24"/>
    <mergeCell ref="L24:M24"/>
    <mergeCell ref="N24:O24"/>
    <mergeCell ref="P24:Q24"/>
    <mergeCell ref="A22:E22"/>
    <mergeCell ref="AN22:AP22"/>
    <mergeCell ref="A23:E23"/>
    <mergeCell ref="H23:S23"/>
    <mergeCell ref="T23:AC23"/>
    <mergeCell ref="AB21:AC21"/>
    <mergeCell ref="AD21:AE21"/>
    <mergeCell ref="AF21:AG21"/>
    <mergeCell ref="AH21:AI21"/>
    <mergeCell ref="AJ21:AK21"/>
    <mergeCell ref="AL21:AM21"/>
    <mergeCell ref="R21:S21"/>
    <mergeCell ref="T21:U21"/>
    <mergeCell ref="V21:W21"/>
    <mergeCell ref="X21:Y21"/>
    <mergeCell ref="Z21:AA21"/>
    <mergeCell ref="F19:F21"/>
    <mergeCell ref="H19:S20"/>
    <mergeCell ref="T19:U20"/>
    <mergeCell ref="V19:AI20"/>
    <mergeCell ref="AJ19:AM20"/>
    <mergeCell ref="AN19:AP19"/>
    <mergeCell ref="AN20:AP20"/>
    <mergeCell ref="H21:I21"/>
    <mergeCell ref="A16:R16"/>
    <mergeCell ref="S16:V16"/>
    <mergeCell ref="W16:Y16"/>
    <mergeCell ref="Z16:AC16"/>
    <mergeCell ref="AJ16:AO16"/>
    <mergeCell ref="A18:F18"/>
    <mergeCell ref="G18:G21"/>
    <mergeCell ref="H18:AM18"/>
    <mergeCell ref="AN18:AP18"/>
    <mergeCell ref="A19:E21"/>
    <mergeCell ref="J21:K21"/>
    <mergeCell ref="L21:M21"/>
    <mergeCell ref="N21:O21"/>
    <mergeCell ref="P21:Q21"/>
    <mergeCell ref="A14:R14"/>
    <mergeCell ref="S14:V14"/>
    <mergeCell ref="W14:Y14"/>
    <mergeCell ref="Z14:AC14"/>
    <mergeCell ref="A15:R15"/>
    <mergeCell ref="S15:V15"/>
    <mergeCell ref="W15:Y15"/>
    <mergeCell ref="Z15:AC15"/>
    <mergeCell ref="D9:F11"/>
    <mergeCell ref="A1:X1"/>
    <mergeCell ref="AJ12:AM12"/>
    <mergeCell ref="G7:I11"/>
    <mergeCell ref="J7:R11"/>
    <mergeCell ref="S7:V11"/>
    <mergeCell ref="W7:Y11"/>
    <mergeCell ref="Z7:AC11"/>
    <mergeCell ref="AK1:AP1"/>
    <mergeCell ref="F3:I3"/>
    <mergeCell ref="K2:Q2"/>
    <mergeCell ref="K3:Q3"/>
  </mergeCells>
  <pageMargins left="0.23622047244094491" right="0.23622047244094491" top="0.15748031496062992" bottom="0.15748031496062992" header="0" footer="0"/>
  <pageSetup paperSize="9" scale="56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2"/>
  <sheetViews>
    <sheetView topLeftCell="C1" workbookViewId="0">
      <selection activeCell="P49" sqref="P49"/>
    </sheetView>
  </sheetViews>
  <sheetFormatPr defaultColWidth="8.5546875" defaultRowHeight="14.4"/>
  <cols>
    <col min="1" max="1" width="34.21875" customWidth="1"/>
    <col min="2" max="2" width="3.5546875" customWidth="1"/>
    <col min="3" max="3" width="1.5546875" customWidth="1"/>
    <col min="4" max="4" width="2.109375" customWidth="1"/>
    <col min="5" max="5" width="1.88671875" customWidth="1"/>
    <col min="6" max="24" width="5.5546875" customWidth="1"/>
    <col min="25" max="25" width="11.33203125" hidden="1" customWidth="1"/>
    <col min="26" max="35" width="5.5546875" customWidth="1"/>
    <col min="36" max="36" width="5.33203125" customWidth="1"/>
    <col min="37" max="37" width="5.33203125" hidden="1" customWidth="1"/>
    <col min="38" max="39" width="5.5546875" hidden="1" customWidth="1"/>
    <col min="40" max="40" width="5.5546875" customWidth="1"/>
    <col min="41" max="41" width="6.77734375" customWidth="1"/>
    <col min="42" max="42" width="7.5546875" customWidth="1"/>
  </cols>
  <sheetData>
    <row r="1" spans="1:42" ht="14.4" customHeight="1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546" t="s">
        <v>435</v>
      </c>
      <c r="AK1" s="546"/>
      <c r="AL1" s="546"/>
      <c r="AM1" s="546"/>
      <c r="AN1" s="546"/>
      <c r="AO1" s="546"/>
      <c r="AP1" s="187"/>
    </row>
    <row r="2" spans="1:42">
      <c r="A2" s="518" t="s">
        <v>290</v>
      </c>
      <c r="B2" s="518"/>
      <c r="C2" s="518"/>
      <c r="D2" s="518"/>
      <c r="E2" s="518"/>
      <c r="F2" s="518"/>
      <c r="G2" s="518"/>
      <c r="H2" s="517" t="s">
        <v>291</v>
      </c>
      <c r="I2" s="517"/>
      <c r="J2" s="517"/>
      <c r="K2" s="517"/>
      <c r="L2" s="517"/>
      <c r="M2" s="187"/>
      <c r="N2" s="517" t="s">
        <v>361</v>
      </c>
      <c r="O2" s="517"/>
      <c r="P2" s="517"/>
      <c r="Q2" s="517"/>
      <c r="R2" s="517"/>
      <c r="S2" s="517"/>
      <c r="T2" s="517"/>
      <c r="U2" s="187"/>
      <c r="V2" s="629" t="s">
        <v>340</v>
      </c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</row>
    <row r="3" spans="1:42">
      <c r="A3" s="187" t="s">
        <v>291</v>
      </c>
      <c r="B3" s="187"/>
      <c r="C3" s="187" t="s">
        <v>291</v>
      </c>
      <c r="D3" s="187"/>
      <c r="E3" s="187" t="s">
        <v>291</v>
      </c>
      <c r="G3" s="187" t="s">
        <v>291</v>
      </c>
      <c r="H3" s="510" t="s">
        <v>292</v>
      </c>
      <c r="I3" s="510"/>
      <c r="J3" s="510"/>
      <c r="K3" s="510"/>
      <c r="L3" s="510"/>
      <c r="M3" s="187"/>
      <c r="N3" s="510" t="s">
        <v>293</v>
      </c>
      <c r="O3" s="510"/>
      <c r="P3" s="510"/>
      <c r="Q3" s="510"/>
      <c r="R3" s="510"/>
      <c r="S3" s="510"/>
      <c r="T3" s="51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</row>
    <row r="4" spans="1:42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361" t="s">
        <v>294</v>
      </c>
      <c r="AJ4" s="361"/>
      <c r="AK4" s="361"/>
      <c r="AL4" s="361"/>
      <c r="AM4" s="388"/>
      <c r="AN4" s="388"/>
      <c r="AO4" s="371" t="s">
        <v>5</v>
      </c>
      <c r="AP4" s="371"/>
    </row>
    <row r="5" spans="1:42">
      <c r="A5" s="542" t="s">
        <v>409</v>
      </c>
      <c r="B5" s="542"/>
      <c r="C5" s="542"/>
      <c r="D5" s="542"/>
      <c r="E5" s="542"/>
      <c r="F5" s="542"/>
      <c r="G5" s="542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361"/>
      <c r="AJ5" s="361"/>
      <c r="AK5" s="361"/>
      <c r="AL5" s="361"/>
      <c r="AM5" s="388"/>
      <c r="AN5" s="388"/>
      <c r="AO5" s="381" t="s">
        <v>295</v>
      </c>
      <c r="AP5" s="364"/>
    </row>
    <row r="6" spans="1:42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297" t="s">
        <v>132</v>
      </c>
      <c r="AC6" s="517"/>
      <c r="AD6" s="517"/>
      <c r="AE6" s="517"/>
      <c r="AF6" s="630" t="s">
        <v>412</v>
      </c>
      <c r="AG6" s="630"/>
      <c r="AH6" s="630"/>
      <c r="AI6" s="631" t="s">
        <v>297</v>
      </c>
      <c r="AJ6" s="631"/>
      <c r="AK6" s="361" t="s">
        <v>297</v>
      </c>
      <c r="AL6" s="361"/>
      <c r="AM6" s="361"/>
      <c r="AN6" s="388"/>
      <c r="AO6" s="382"/>
      <c r="AP6" s="384"/>
    </row>
    <row r="7" spans="1:42" ht="14.4" customHeight="1">
      <c r="A7" s="286" t="s">
        <v>298</v>
      </c>
      <c r="B7" s="287"/>
      <c r="C7" s="287"/>
      <c r="D7" s="287"/>
      <c r="E7" s="287"/>
      <c r="F7" s="288"/>
      <c r="G7" s="521" t="s">
        <v>299</v>
      </c>
      <c r="H7" s="522"/>
      <c r="I7" s="523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531"/>
      <c r="Y7" s="532"/>
      <c r="Z7" s="370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382"/>
      <c r="AP7" s="384"/>
    </row>
    <row r="8" spans="1:42">
      <c r="A8" s="292"/>
      <c r="B8" s="293"/>
      <c r="C8" s="293"/>
      <c r="D8" s="293"/>
      <c r="E8" s="293"/>
      <c r="F8" s="294"/>
      <c r="G8" s="524"/>
      <c r="H8" s="525"/>
      <c r="I8" s="526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4"/>
      <c r="Y8" s="535"/>
      <c r="Z8" s="370"/>
      <c r="AA8" s="187"/>
      <c r="AB8" s="188" t="s">
        <v>303</v>
      </c>
      <c r="AC8" s="188"/>
      <c r="AD8" s="378" t="s">
        <v>364</v>
      </c>
      <c r="AE8" s="378"/>
      <c r="AF8" s="378"/>
      <c r="AG8" s="378"/>
      <c r="AH8" s="378"/>
      <c r="AI8" s="188"/>
      <c r="AJ8" s="361" t="s">
        <v>304</v>
      </c>
      <c r="AK8" s="373"/>
      <c r="AL8" s="361" t="s">
        <v>304</v>
      </c>
      <c r="AM8" s="361"/>
      <c r="AN8" s="361"/>
      <c r="AO8" s="382"/>
      <c r="AP8" s="384"/>
    </row>
    <row r="9" spans="1:42" ht="14.4" customHeight="1">
      <c r="A9" s="286" t="s">
        <v>305</v>
      </c>
      <c r="B9" s="287"/>
      <c r="C9" s="288"/>
      <c r="D9" s="521" t="s">
        <v>306</v>
      </c>
      <c r="E9" s="522"/>
      <c r="F9" s="523"/>
      <c r="G9" s="524"/>
      <c r="H9" s="525"/>
      <c r="I9" s="526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4"/>
      <c r="Y9" s="535"/>
      <c r="Z9" s="370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382"/>
      <c r="AP9" s="384"/>
    </row>
    <row r="10" spans="1:42">
      <c r="A10" s="289"/>
      <c r="B10" s="290"/>
      <c r="C10" s="291"/>
      <c r="D10" s="524"/>
      <c r="E10" s="525"/>
      <c r="F10" s="526"/>
      <c r="G10" s="524"/>
      <c r="H10" s="525"/>
      <c r="I10" s="526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4"/>
      <c r="Y10" s="535"/>
      <c r="Z10" s="370"/>
      <c r="AA10" s="187"/>
      <c r="AB10" s="632" t="s">
        <v>307</v>
      </c>
      <c r="AC10" s="632"/>
      <c r="AD10" s="632"/>
      <c r="AE10" s="632"/>
      <c r="AF10" s="632"/>
      <c r="AG10" s="632"/>
      <c r="AH10" s="632"/>
      <c r="AI10" s="632"/>
      <c r="AJ10" s="517"/>
      <c r="AK10" s="517"/>
      <c r="AL10" s="517"/>
      <c r="AM10" s="517"/>
      <c r="AN10" s="517"/>
      <c r="AO10" s="382"/>
      <c r="AP10" s="384"/>
    </row>
    <row r="11" spans="1:42" ht="18.600000000000001" customHeight="1">
      <c r="A11" s="292"/>
      <c r="B11" s="293"/>
      <c r="C11" s="294"/>
      <c r="D11" s="527"/>
      <c r="E11" s="528"/>
      <c r="F11" s="529"/>
      <c r="G11" s="527"/>
      <c r="H11" s="528"/>
      <c r="I11" s="529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7"/>
      <c r="Y11" s="538"/>
      <c r="Z11" s="370"/>
      <c r="AA11" s="187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382"/>
      <c r="AP11" s="384"/>
    </row>
    <row r="12" spans="1:42" ht="15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280">
        <v>4</v>
      </c>
      <c r="K12" s="281"/>
      <c r="L12" s="281"/>
      <c r="M12" s="281"/>
      <c r="N12" s="282"/>
      <c r="O12" s="280">
        <v>5</v>
      </c>
      <c r="P12" s="281"/>
      <c r="Q12" s="281"/>
      <c r="R12" s="282"/>
      <c r="S12" s="280">
        <v>6</v>
      </c>
      <c r="T12" s="281"/>
      <c r="U12" s="282"/>
      <c r="V12" s="280">
        <v>7</v>
      </c>
      <c r="W12" s="281"/>
      <c r="X12" s="281"/>
      <c r="Y12" s="282"/>
      <c r="Z12" s="386"/>
      <c r="AA12" s="187"/>
      <c r="AB12" s="188" t="s">
        <v>308</v>
      </c>
      <c r="AC12" s="188"/>
      <c r="AD12" s="188"/>
      <c r="AE12" s="188"/>
      <c r="AF12" s="188"/>
      <c r="AG12" s="517" t="s">
        <v>365</v>
      </c>
      <c r="AH12" s="517"/>
      <c r="AI12" s="517"/>
      <c r="AJ12" s="517"/>
      <c r="AK12" s="517"/>
      <c r="AL12" s="517"/>
      <c r="AM12" s="517"/>
      <c r="AN12" s="517"/>
      <c r="AO12" s="383"/>
      <c r="AP12" s="385"/>
    </row>
    <row r="13" spans="1:42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83">
        <v>173.81</v>
      </c>
      <c r="P13" s="284"/>
      <c r="Q13" s="284"/>
      <c r="R13" s="285"/>
      <c r="S13" s="283"/>
      <c r="T13" s="284"/>
      <c r="U13" s="285"/>
      <c r="V13" s="283"/>
      <c r="W13" s="284"/>
      <c r="X13" s="284"/>
      <c r="Y13" s="285"/>
      <c r="Z13" s="3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90"/>
      <c r="AL13" s="190"/>
      <c r="AM13" s="190"/>
      <c r="AN13" s="190"/>
      <c r="AO13" s="187"/>
      <c r="AP13" s="187"/>
    </row>
    <row r="14" spans="1:42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2"/>
      <c r="Y14" s="503"/>
      <c r="Z14" s="369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</row>
    <row r="15" spans="1:42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2"/>
      <c r="Y15" s="503"/>
      <c r="Z15" s="369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</row>
    <row r="16" spans="1:42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3"/>
      <c r="Z16" s="369"/>
      <c r="AA16" s="187"/>
      <c r="AB16" s="187"/>
      <c r="AC16" s="187"/>
      <c r="AD16" s="187"/>
      <c r="AE16" s="187"/>
      <c r="AF16" s="187"/>
      <c r="AG16" s="516" t="s">
        <v>366</v>
      </c>
      <c r="AH16" s="516"/>
      <c r="AI16" s="516"/>
      <c r="AJ16" s="516"/>
      <c r="AK16" s="516"/>
      <c r="AL16" s="516"/>
      <c r="AM16" s="516"/>
      <c r="AN16" s="516"/>
      <c r="AO16" s="516"/>
      <c r="AP16" s="187" t="s">
        <v>424</v>
      </c>
    </row>
    <row r="17" spans="1:4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</row>
    <row r="18" spans="1:42" ht="14.4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9"/>
      <c r="AN18" s="547" t="s">
        <v>313</v>
      </c>
      <c r="AO18" s="548"/>
      <c r="AP18" s="548"/>
    </row>
    <row r="19" spans="1:42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554"/>
      <c r="L19" s="554"/>
      <c r="M19" s="554"/>
      <c r="N19" s="554"/>
      <c r="O19" s="555"/>
      <c r="P19" s="553" t="s">
        <v>63</v>
      </c>
      <c r="Q19" s="555"/>
      <c r="R19" s="553" t="s">
        <v>116</v>
      </c>
      <c r="S19" s="554"/>
      <c r="T19" s="554"/>
      <c r="U19" s="554"/>
      <c r="V19" s="554"/>
      <c r="W19" s="554"/>
      <c r="X19" s="554"/>
      <c r="Y19" s="554"/>
      <c r="Z19" s="634"/>
      <c r="AA19" s="554"/>
      <c r="AB19" s="554"/>
      <c r="AC19" s="554"/>
      <c r="AD19" s="554"/>
      <c r="AE19" s="554"/>
      <c r="AF19" s="554"/>
      <c r="AG19" s="592" t="s">
        <v>119</v>
      </c>
      <c r="AH19" s="593"/>
      <c r="AI19" s="593"/>
      <c r="AJ19" s="593"/>
      <c r="AK19" s="593"/>
      <c r="AL19" s="593"/>
      <c r="AM19" s="594"/>
      <c r="AN19" s="547" t="s">
        <v>316</v>
      </c>
      <c r="AO19" s="548"/>
      <c r="AP19" s="548"/>
    </row>
    <row r="20" spans="1:42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1"/>
      <c r="P20" s="559"/>
      <c r="Q20" s="561"/>
      <c r="R20" s="559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59"/>
      <c r="AH20" s="560"/>
      <c r="AI20" s="560"/>
      <c r="AJ20" s="560"/>
      <c r="AK20" s="560"/>
      <c r="AL20" s="560"/>
      <c r="AM20" s="561"/>
      <c r="AN20" s="547" t="s">
        <v>317</v>
      </c>
      <c r="AO20" s="548"/>
      <c r="AP20" s="549"/>
    </row>
    <row r="21" spans="1:42" ht="90.6" customHeight="1">
      <c r="A21" s="559"/>
      <c r="B21" s="560"/>
      <c r="C21" s="560"/>
      <c r="D21" s="560"/>
      <c r="E21" s="561"/>
      <c r="F21" s="564"/>
      <c r="G21" s="552"/>
      <c r="H21" s="565" t="s">
        <v>357</v>
      </c>
      <c r="I21" s="566"/>
      <c r="J21" s="565" t="s">
        <v>38</v>
      </c>
      <c r="K21" s="566"/>
      <c r="L21" s="565" t="s">
        <v>285</v>
      </c>
      <c r="M21" s="566"/>
      <c r="N21" s="565" t="s">
        <v>100</v>
      </c>
      <c r="O21" s="566"/>
      <c r="P21" s="565" t="s">
        <v>401</v>
      </c>
      <c r="Q21" s="566"/>
      <c r="R21" s="565" t="s">
        <v>193</v>
      </c>
      <c r="S21" s="566"/>
      <c r="T21" s="565" t="s">
        <v>402</v>
      </c>
      <c r="U21" s="566"/>
      <c r="V21" s="565" t="s">
        <v>403</v>
      </c>
      <c r="W21" s="566"/>
      <c r="X21" s="565" t="s">
        <v>404</v>
      </c>
      <c r="Y21" s="627"/>
      <c r="Z21" s="566"/>
      <c r="AA21" s="565" t="s">
        <v>38</v>
      </c>
      <c r="AB21" s="566"/>
      <c r="AC21" s="565" t="s">
        <v>125</v>
      </c>
      <c r="AD21" s="566"/>
      <c r="AE21" s="565" t="s">
        <v>392</v>
      </c>
      <c r="AF21" s="566"/>
      <c r="AG21" s="565" t="s">
        <v>405</v>
      </c>
      <c r="AH21" s="566"/>
      <c r="AI21" s="595" t="s">
        <v>62</v>
      </c>
      <c r="AJ21" s="596"/>
      <c r="AK21" s="633"/>
      <c r="AL21" s="612" t="s">
        <v>291</v>
      </c>
      <c r="AM21" s="613"/>
      <c r="AN21" s="191" t="s">
        <v>14</v>
      </c>
      <c r="AO21" s="191" t="s">
        <v>78</v>
      </c>
      <c r="AP21" s="191" t="s">
        <v>319</v>
      </c>
    </row>
    <row r="22" spans="1:42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332">
        <v>21</v>
      </c>
      <c r="AA22" s="251">
        <v>22</v>
      </c>
      <c r="AB22" s="251">
        <v>23</v>
      </c>
      <c r="AC22" s="251">
        <v>24</v>
      </c>
      <c r="AD22" s="251">
        <v>25</v>
      </c>
      <c r="AE22" s="251">
        <v>26</v>
      </c>
      <c r="AF22" s="251">
        <v>27</v>
      </c>
      <c r="AG22" s="251">
        <v>28</v>
      </c>
      <c r="AH22" s="251">
        <v>29</v>
      </c>
      <c r="AI22" s="251">
        <v>30</v>
      </c>
      <c r="AJ22" s="251">
        <v>31</v>
      </c>
      <c r="AK22" s="251">
        <v>32</v>
      </c>
      <c r="AL22" s="251">
        <v>33</v>
      </c>
      <c r="AM22" s="251">
        <v>34</v>
      </c>
      <c r="AN22" s="572">
        <v>35</v>
      </c>
      <c r="AO22" s="573"/>
      <c r="AP22" s="574"/>
    </row>
    <row r="23" spans="1:42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372"/>
      <c r="AA23" s="249"/>
      <c r="AB23" s="249"/>
      <c r="AC23" s="249"/>
      <c r="AD23" s="249"/>
      <c r="AE23" s="249"/>
      <c r="AF23" s="249"/>
      <c r="AG23" s="249"/>
      <c r="AH23" s="249"/>
      <c r="AI23" s="256"/>
      <c r="AJ23" s="256"/>
      <c r="AK23" s="249"/>
      <c r="AL23" s="249"/>
      <c r="AM23" s="250"/>
      <c r="AN23" s="253">
        <v>50</v>
      </c>
      <c r="AO23" s="196"/>
      <c r="AP23" s="196"/>
    </row>
    <row r="24" spans="1:42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0.04</v>
      </c>
      <c r="K24" s="576"/>
      <c r="L24" s="575">
        <v>0.01</v>
      </c>
      <c r="M24" s="576"/>
      <c r="N24" s="575">
        <v>0.2</v>
      </c>
      <c r="O24" s="576"/>
      <c r="P24" s="575">
        <v>0.2</v>
      </c>
      <c r="Q24" s="576"/>
      <c r="R24" s="575">
        <v>0.05</v>
      </c>
      <c r="S24" s="576"/>
      <c r="T24" s="575">
        <v>0.2</v>
      </c>
      <c r="U24" s="576"/>
      <c r="V24" s="575">
        <v>0.08</v>
      </c>
      <c r="W24" s="576"/>
      <c r="X24" s="618">
        <v>0.15</v>
      </c>
      <c r="Y24" s="620"/>
      <c r="Z24" s="619"/>
      <c r="AA24" s="575">
        <v>0.02</v>
      </c>
      <c r="AB24" s="576"/>
      <c r="AC24" s="575">
        <v>0.03</v>
      </c>
      <c r="AD24" s="576"/>
      <c r="AE24" s="575">
        <v>0.2</v>
      </c>
      <c r="AF24" s="576"/>
      <c r="AG24" s="575">
        <v>0.08</v>
      </c>
      <c r="AH24" s="577"/>
      <c r="AI24" s="597">
        <v>0.2</v>
      </c>
      <c r="AJ24" s="598"/>
      <c r="AK24" s="250"/>
      <c r="AL24" s="616"/>
      <c r="AM24" s="617"/>
      <c r="AN24" s="196"/>
      <c r="AO24" s="196"/>
      <c r="AP24" s="196"/>
    </row>
    <row r="25" spans="1:42">
      <c r="A25" s="578" t="s">
        <v>406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>
        <v>0.1</v>
      </c>
      <c r="W25" s="246">
        <f>V25*AN23</f>
        <v>5</v>
      </c>
      <c r="X25" s="212"/>
      <c r="Y25" s="213"/>
      <c r="Z25" s="333"/>
      <c r="AA25" s="212"/>
      <c r="AB25" s="213"/>
      <c r="AC25" s="212"/>
      <c r="AD25" s="213"/>
      <c r="AE25" s="212"/>
      <c r="AF25" s="213"/>
      <c r="AG25" s="212"/>
      <c r="AH25" s="254"/>
      <c r="AI25" s="248"/>
      <c r="AJ25" s="250"/>
      <c r="AK25" s="213"/>
      <c r="AL25" s="212"/>
      <c r="AM25" s="213"/>
      <c r="AN25" s="247">
        <f t="shared" ref="AN25:AN56" si="0">I25+K25+M25+O25+Q25+S25+U25+W25+Z25+AB25+AD25+AF25+AH25+AJ25</f>
        <v>5</v>
      </c>
      <c r="AO25" s="215">
        <v>265</v>
      </c>
      <c r="AP25" s="215">
        <f>AN25*AO25</f>
        <v>1325</v>
      </c>
    </row>
    <row r="26" spans="1:42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H26*AN23</f>
        <v>5</v>
      </c>
      <c r="J26" s="212"/>
      <c r="K26" s="213"/>
      <c r="L26" s="212"/>
      <c r="M26" s="213"/>
      <c r="N26" s="264">
        <v>0.1</v>
      </c>
      <c r="O26" s="266">
        <f>N26*AN23</f>
        <v>5</v>
      </c>
      <c r="P26" s="212"/>
      <c r="Q26" s="213"/>
      <c r="R26" s="212"/>
      <c r="S26" s="213"/>
      <c r="T26" s="212"/>
      <c r="U26" s="213"/>
      <c r="V26" s="264">
        <v>0.02</v>
      </c>
      <c r="W26" s="266">
        <f>V26*AN23</f>
        <v>1</v>
      </c>
      <c r="X26" s="212"/>
      <c r="Y26" s="213"/>
      <c r="Z26" s="333"/>
      <c r="AA26" s="212"/>
      <c r="AB26" s="213"/>
      <c r="AC26" s="212"/>
      <c r="AD26" s="213"/>
      <c r="AE26" s="212"/>
      <c r="AF26" s="213"/>
      <c r="AG26" s="212"/>
      <c r="AH26" s="254"/>
      <c r="AI26" s="304"/>
      <c r="AJ26" s="305"/>
      <c r="AK26" s="213"/>
      <c r="AL26" s="212"/>
      <c r="AM26" s="213"/>
      <c r="AN26" s="247">
        <f t="shared" si="0"/>
        <v>11</v>
      </c>
      <c r="AO26" s="215">
        <v>94</v>
      </c>
      <c r="AP26" s="215">
        <f t="shared" ref="AP26:AP74" si="1">AN26*AO26</f>
        <v>1034</v>
      </c>
    </row>
    <row r="27" spans="1:42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5.4999999999999997E-3</v>
      </c>
      <c r="I27" s="266">
        <f>H27*AN23</f>
        <v>0.27499999999999997</v>
      </c>
      <c r="J27" s="212"/>
      <c r="K27" s="213"/>
      <c r="L27" s="264">
        <v>0.01</v>
      </c>
      <c r="M27" s="266">
        <f>L27*AN23</f>
        <v>0.5</v>
      </c>
      <c r="N27" s="212"/>
      <c r="O27" s="213"/>
      <c r="P27" s="212"/>
      <c r="Q27" s="213"/>
      <c r="R27" s="212"/>
      <c r="S27" s="213"/>
      <c r="T27" s="212"/>
      <c r="U27" s="213"/>
      <c r="V27" s="212"/>
      <c r="W27" s="213"/>
      <c r="X27" s="264">
        <v>7.1500000000000001E-3</v>
      </c>
      <c r="Y27" s="266">
        <f>X27*AN23</f>
        <v>0.35749999999999998</v>
      </c>
      <c r="Z27" s="334">
        <f>X27*AN23</f>
        <v>0.35749999999999998</v>
      </c>
      <c r="AA27" s="212"/>
      <c r="AB27" s="213"/>
      <c r="AC27" s="212"/>
      <c r="AD27" s="213"/>
      <c r="AE27" s="212"/>
      <c r="AF27" s="213"/>
      <c r="AG27" s="212">
        <v>1.3500000000000001E-3</v>
      </c>
      <c r="AH27" s="303">
        <f>AG27*AN23</f>
        <v>6.7500000000000004E-2</v>
      </c>
      <c r="AI27" s="248"/>
      <c r="AJ27" s="250"/>
      <c r="AK27" s="213"/>
      <c r="AL27" s="212"/>
      <c r="AM27" s="213"/>
      <c r="AN27" s="247">
        <f t="shared" si="0"/>
        <v>1.1999999999999997</v>
      </c>
      <c r="AO27" s="215">
        <v>1150</v>
      </c>
      <c r="AP27" s="215">
        <f t="shared" si="1"/>
        <v>1379.9999999999998</v>
      </c>
    </row>
    <row r="28" spans="1:42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>
        <v>8.0000000000000002E-3</v>
      </c>
      <c r="S28" s="266">
        <f>R28*AN23</f>
        <v>0.4</v>
      </c>
      <c r="T28" s="264">
        <v>4.0000000000000001E-3</v>
      </c>
      <c r="U28" s="266">
        <f>T28*AN23</f>
        <v>0.2</v>
      </c>
      <c r="V28" s="264">
        <v>8.0000000000000002E-3</v>
      </c>
      <c r="W28" s="266">
        <f>V28*AN23</f>
        <v>0.4</v>
      </c>
      <c r="X28" s="212"/>
      <c r="Y28" s="213"/>
      <c r="Z28" s="333"/>
      <c r="AA28" s="212"/>
      <c r="AB28" s="213"/>
      <c r="AC28" s="212"/>
      <c r="AD28" s="213"/>
      <c r="AE28" s="212"/>
      <c r="AF28" s="213"/>
      <c r="AG28" s="212"/>
      <c r="AH28" s="254"/>
      <c r="AI28" s="248"/>
      <c r="AJ28" s="250"/>
      <c r="AK28" s="213"/>
      <c r="AL28" s="212"/>
      <c r="AM28" s="213"/>
      <c r="AN28" s="247">
        <f t="shared" si="0"/>
        <v>1</v>
      </c>
      <c r="AO28" s="215">
        <v>157.60869564999999</v>
      </c>
      <c r="AP28" s="215">
        <f t="shared" si="1"/>
        <v>157.60869564999999</v>
      </c>
    </row>
    <row r="29" spans="1:42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/>
      <c r="S29" s="213"/>
      <c r="T29" s="212"/>
      <c r="U29" s="213"/>
      <c r="V29" s="212"/>
      <c r="W29" s="213"/>
      <c r="X29" s="212"/>
      <c r="Y29" s="213"/>
      <c r="Z29" s="333"/>
      <c r="AA29" s="212"/>
      <c r="AB29" s="213"/>
      <c r="AC29" s="212"/>
      <c r="AD29" s="213"/>
      <c r="AE29" s="212"/>
      <c r="AF29" s="213"/>
      <c r="AG29" s="212"/>
      <c r="AH29" s="254"/>
      <c r="AI29" s="248"/>
      <c r="AJ29" s="250"/>
      <c r="AK29" s="213"/>
      <c r="AL29" s="212"/>
      <c r="AM29" s="213"/>
      <c r="AN29" s="247">
        <f t="shared" si="0"/>
        <v>0</v>
      </c>
      <c r="AO29" s="215">
        <v>47</v>
      </c>
      <c r="AP29" s="214">
        <f t="shared" si="1"/>
        <v>0</v>
      </c>
    </row>
    <row r="30" spans="1:42">
      <c r="A30" s="587" t="s">
        <v>407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64">
        <v>0.01</v>
      </c>
      <c r="U30" s="266">
        <f>T30*AN23</f>
        <v>0.5</v>
      </c>
      <c r="V30" s="212"/>
      <c r="W30" s="213"/>
      <c r="X30" s="212"/>
      <c r="Y30" s="213"/>
      <c r="Z30" s="333"/>
      <c r="AA30" s="212"/>
      <c r="AB30" s="213"/>
      <c r="AC30" s="212"/>
      <c r="AD30" s="213"/>
      <c r="AE30" s="264"/>
      <c r="AF30" s="266"/>
      <c r="AG30" s="212">
        <v>0.01</v>
      </c>
      <c r="AH30" s="303">
        <f>AG30*AN23</f>
        <v>0.5</v>
      </c>
      <c r="AI30" s="248"/>
      <c r="AJ30" s="250"/>
      <c r="AK30" s="213"/>
      <c r="AL30" s="212"/>
      <c r="AM30" s="213"/>
      <c r="AN30" s="247">
        <f t="shared" si="0"/>
        <v>1</v>
      </c>
      <c r="AO30" s="215">
        <v>350</v>
      </c>
      <c r="AP30" s="215">
        <f t="shared" si="1"/>
        <v>350</v>
      </c>
    </row>
    <row r="31" spans="1:42">
      <c r="A31" s="587" t="s">
        <v>112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264"/>
      <c r="Y31" s="266">
        <f>X31*AN23</f>
        <v>0</v>
      </c>
      <c r="Z31" s="334"/>
      <c r="AA31" s="212"/>
      <c r="AB31" s="213"/>
      <c r="AC31" s="212"/>
      <c r="AD31" s="213"/>
      <c r="AE31" s="212"/>
      <c r="AF31" s="213"/>
      <c r="AG31" s="264">
        <v>0.03</v>
      </c>
      <c r="AH31" s="303">
        <f>AG31*AN23</f>
        <v>1.5</v>
      </c>
      <c r="AI31" s="248"/>
      <c r="AJ31" s="250"/>
      <c r="AK31" s="213"/>
      <c r="AL31" s="212"/>
      <c r="AM31" s="213"/>
      <c r="AN31" s="247">
        <f t="shared" si="0"/>
        <v>1.5</v>
      </c>
      <c r="AO31" s="215">
        <v>450</v>
      </c>
      <c r="AP31" s="215">
        <f t="shared" si="1"/>
        <v>675</v>
      </c>
    </row>
    <row r="32" spans="1:42">
      <c r="A32" s="578" t="s">
        <v>345</v>
      </c>
      <c r="B32" s="579"/>
      <c r="C32" s="579"/>
      <c r="D32" s="579"/>
      <c r="E32" s="580"/>
      <c r="F32" s="210" t="s">
        <v>291</v>
      </c>
      <c r="G32" s="211" t="s">
        <v>283</v>
      </c>
      <c r="H32" s="265">
        <v>4.3999999999999997E-2</v>
      </c>
      <c r="I32" s="266">
        <f>H32*AN23</f>
        <v>2.1999999999999997</v>
      </c>
      <c r="J32" s="212"/>
      <c r="K32" s="213"/>
      <c r="L32" s="212"/>
      <c r="M32" s="213"/>
      <c r="N32" s="212"/>
      <c r="O32" s="213"/>
      <c r="P32" s="212"/>
      <c r="Q32" s="213"/>
      <c r="R32" s="212"/>
      <c r="S32" s="213"/>
      <c r="T32" s="212"/>
      <c r="U32" s="213"/>
      <c r="V32" s="212"/>
      <c r="W32" s="213"/>
      <c r="X32" s="212"/>
      <c r="Y32" s="213"/>
      <c r="Z32" s="333"/>
      <c r="AA32" s="212"/>
      <c r="AB32" s="213"/>
      <c r="AC32" s="212"/>
      <c r="AD32" s="213"/>
      <c r="AE32" s="212"/>
      <c r="AF32" s="213"/>
      <c r="AG32" s="212"/>
      <c r="AH32" s="254"/>
      <c r="AI32" s="248"/>
      <c r="AJ32" s="250"/>
      <c r="AK32" s="213"/>
      <c r="AL32" s="212"/>
      <c r="AM32" s="213"/>
      <c r="AN32" s="247">
        <f t="shared" si="0"/>
        <v>2.1999999999999997</v>
      </c>
      <c r="AO32" s="215">
        <v>110</v>
      </c>
      <c r="AP32" s="215">
        <f t="shared" si="1"/>
        <v>241.99999999999997</v>
      </c>
    </row>
    <row r="33" spans="1:42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6.0000000000000001E-3</v>
      </c>
      <c r="I33" s="266">
        <f>H33*AN23</f>
        <v>0.3</v>
      </c>
      <c r="J33" s="212"/>
      <c r="K33" s="213"/>
      <c r="L33" s="212"/>
      <c r="M33" s="213"/>
      <c r="N33" s="264">
        <v>1.4999999999999999E-2</v>
      </c>
      <c r="O33" s="266">
        <f>N33*AN23</f>
        <v>0.75</v>
      </c>
      <c r="P33" s="212"/>
      <c r="Q33" s="213"/>
      <c r="R33" s="264">
        <v>6.0000000000000001E-3</v>
      </c>
      <c r="S33" s="266">
        <f>R33*AN23</f>
        <v>0.3</v>
      </c>
      <c r="T33" s="264"/>
      <c r="U33" s="266"/>
      <c r="V33" s="212"/>
      <c r="W33" s="213"/>
      <c r="X33" s="212"/>
      <c r="Y33" s="213"/>
      <c r="Z33" s="333"/>
      <c r="AA33" s="212"/>
      <c r="AB33" s="213"/>
      <c r="AC33" s="264"/>
      <c r="AD33" s="266"/>
      <c r="AE33" s="264">
        <v>0.02</v>
      </c>
      <c r="AF33" s="266">
        <f>AE33*AN23</f>
        <v>1</v>
      </c>
      <c r="AG33" s="212">
        <v>2E-3</v>
      </c>
      <c r="AH33" s="303">
        <f>AG33*AN23</f>
        <v>0.1</v>
      </c>
      <c r="AI33" s="304">
        <v>1.4999999999999999E-2</v>
      </c>
      <c r="AJ33" s="305">
        <f>AI33*AN23</f>
        <v>0.75</v>
      </c>
      <c r="AK33" s="213"/>
      <c r="AL33" s="212"/>
      <c r="AM33" s="213"/>
      <c r="AN33" s="247">
        <f t="shared" si="0"/>
        <v>3.2</v>
      </c>
      <c r="AO33" s="215">
        <v>78</v>
      </c>
      <c r="AP33" s="215">
        <f t="shared" si="1"/>
        <v>249.60000000000002</v>
      </c>
    </row>
    <row r="34" spans="1:42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2E-3</v>
      </c>
      <c r="I34" s="266">
        <f>H34*AN23</f>
        <v>0.1</v>
      </c>
      <c r="J34" s="212"/>
      <c r="K34" s="213"/>
      <c r="L34" s="212"/>
      <c r="M34" s="213"/>
      <c r="N34" s="212"/>
      <c r="O34" s="213"/>
      <c r="P34" s="212"/>
      <c r="Q34" s="213"/>
      <c r="R34" s="389">
        <v>8.0000000000000004E-4</v>
      </c>
      <c r="S34" s="266">
        <f>R34*AN23</f>
        <v>0.04</v>
      </c>
      <c r="T34" s="264">
        <v>8.0000000000000004E-4</v>
      </c>
      <c r="U34" s="266">
        <f>T34*AN23</f>
        <v>0.04</v>
      </c>
      <c r="V34" s="264">
        <v>2E-3</v>
      </c>
      <c r="W34" s="266">
        <f>V34*AN23</f>
        <v>0.1</v>
      </c>
      <c r="X34" s="264">
        <v>1E-3</v>
      </c>
      <c r="Y34" s="266">
        <f>X34*AN23</f>
        <v>0.05</v>
      </c>
      <c r="Z34" s="334">
        <f>X34*AN23</f>
        <v>0.05</v>
      </c>
      <c r="AA34" s="212"/>
      <c r="AB34" s="213"/>
      <c r="AC34" s="212"/>
      <c r="AD34" s="213"/>
      <c r="AE34" s="212"/>
      <c r="AF34" s="213"/>
      <c r="AG34" s="212"/>
      <c r="AH34" s="254"/>
      <c r="AI34" s="248"/>
      <c r="AJ34" s="250"/>
      <c r="AK34" s="213"/>
      <c r="AL34" s="212"/>
      <c r="AM34" s="213"/>
      <c r="AN34" s="247">
        <f t="shared" si="0"/>
        <v>0.33</v>
      </c>
      <c r="AO34" s="215">
        <v>25</v>
      </c>
      <c r="AP34" s="214">
        <f t="shared" si="1"/>
        <v>8.25</v>
      </c>
    </row>
    <row r="35" spans="1:42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>
        <v>6.6000000000000003E-2</v>
      </c>
      <c r="U35" s="266">
        <f>T35*AN23</f>
        <v>3.3000000000000003</v>
      </c>
      <c r="V35" s="212"/>
      <c r="W35" s="213"/>
      <c r="X35" s="212">
        <v>0.25600000000000001</v>
      </c>
      <c r="Y35" s="213"/>
      <c r="Z35" s="334">
        <f>X35*AN23</f>
        <v>12.8</v>
      </c>
      <c r="AA35" s="212"/>
      <c r="AB35" s="213"/>
      <c r="AC35" s="212"/>
      <c r="AD35" s="213"/>
      <c r="AE35" s="212"/>
      <c r="AF35" s="213"/>
      <c r="AG35" s="212"/>
      <c r="AH35" s="254"/>
      <c r="AI35" s="248"/>
      <c r="AJ35" s="250"/>
      <c r="AK35" s="213"/>
      <c r="AL35" s="212"/>
      <c r="AM35" s="213"/>
      <c r="AN35" s="247">
        <f t="shared" si="0"/>
        <v>16.100000000000001</v>
      </c>
      <c r="AO35" s="215">
        <v>65</v>
      </c>
      <c r="AP35" s="215">
        <f t="shared" si="1"/>
        <v>1046.5</v>
      </c>
    </row>
    <row r="36" spans="1:42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/>
      <c r="S36" s="213"/>
      <c r="T36" s="264">
        <v>0.02</v>
      </c>
      <c r="U36" s="266">
        <f>T36*AN23</f>
        <v>1</v>
      </c>
      <c r="V36" s="212"/>
      <c r="W36" s="213"/>
      <c r="X36" s="212"/>
      <c r="Y36" s="213"/>
      <c r="Z36" s="333"/>
      <c r="AA36" s="212"/>
      <c r="AB36" s="213"/>
      <c r="AC36" s="212"/>
      <c r="AD36" s="213"/>
      <c r="AE36" s="212"/>
      <c r="AF36" s="213"/>
      <c r="AG36" s="212"/>
      <c r="AH36" s="254"/>
      <c r="AI36" s="248"/>
      <c r="AJ36" s="250"/>
      <c r="AK36" s="213"/>
      <c r="AL36" s="212"/>
      <c r="AM36" s="213"/>
      <c r="AN36" s="247">
        <f t="shared" si="0"/>
        <v>1</v>
      </c>
      <c r="AO36" s="215">
        <v>60</v>
      </c>
      <c r="AP36" s="215">
        <f t="shared" si="1"/>
        <v>60</v>
      </c>
    </row>
    <row r="37" spans="1:42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>
        <v>1.04E-2</v>
      </c>
      <c r="S37" s="266">
        <f>R37*AN23</f>
        <v>0.52</v>
      </c>
      <c r="T37" s="264">
        <v>9.5999999999999992E-3</v>
      </c>
      <c r="U37" s="266">
        <f>T37*AN23</f>
        <v>0.48</v>
      </c>
      <c r="V37" s="264"/>
      <c r="W37" s="266"/>
      <c r="X37" s="212"/>
      <c r="Y37" s="213"/>
      <c r="Z37" s="333"/>
      <c r="AA37" s="212"/>
      <c r="AB37" s="213"/>
      <c r="AC37" s="212"/>
      <c r="AD37" s="213"/>
      <c r="AE37" s="212"/>
      <c r="AF37" s="213"/>
      <c r="AG37" s="212"/>
      <c r="AH37" s="254"/>
      <c r="AI37" s="248"/>
      <c r="AJ37" s="250"/>
      <c r="AK37" s="213"/>
      <c r="AL37" s="212"/>
      <c r="AM37" s="213"/>
      <c r="AN37" s="247">
        <f t="shared" si="0"/>
        <v>1</v>
      </c>
      <c r="AO37" s="215">
        <v>50</v>
      </c>
      <c r="AP37" s="215">
        <f t="shared" si="1"/>
        <v>50</v>
      </c>
    </row>
    <row r="38" spans="1:42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>
        <v>4.5999999999999999E-2</v>
      </c>
      <c r="S38" s="266">
        <f>R38*AN23</f>
        <v>2.2999999999999998</v>
      </c>
      <c r="T38" s="264">
        <v>0.01</v>
      </c>
      <c r="U38" s="266">
        <f>T38*AN23</f>
        <v>0.5</v>
      </c>
      <c r="V38" s="212"/>
      <c r="W38" s="213"/>
      <c r="X38" s="212"/>
      <c r="Y38" s="213"/>
      <c r="Z38" s="333"/>
      <c r="AA38" s="212"/>
      <c r="AB38" s="213"/>
      <c r="AC38" s="212"/>
      <c r="AD38" s="213"/>
      <c r="AE38" s="212"/>
      <c r="AF38" s="213"/>
      <c r="AG38" s="212"/>
      <c r="AH38" s="254"/>
      <c r="AI38" s="248"/>
      <c r="AJ38" s="250"/>
      <c r="AK38" s="213"/>
      <c r="AL38" s="212"/>
      <c r="AM38" s="213"/>
      <c r="AN38" s="247">
        <f t="shared" si="0"/>
        <v>2.8</v>
      </c>
      <c r="AO38" s="215">
        <v>58</v>
      </c>
      <c r="AP38" s="215">
        <f t="shared" si="1"/>
        <v>162.39999999999998</v>
      </c>
    </row>
    <row r="39" spans="1:42">
      <c r="A39" s="277" t="s">
        <v>110</v>
      </c>
      <c r="B39" s="278"/>
      <c r="C39" s="278"/>
      <c r="D39" s="278"/>
      <c r="E39" s="279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64"/>
      <c r="U39" s="266"/>
      <c r="V39" s="212"/>
      <c r="W39" s="213"/>
      <c r="X39" s="212"/>
      <c r="Y39" s="213"/>
      <c r="Z39" s="333"/>
      <c r="AA39" s="212"/>
      <c r="AB39" s="213"/>
      <c r="AC39" s="212"/>
      <c r="AD39" s="213"/>
      <c r="AE39" s="212"/>
      <c r="AF39" s="213"/>
      <c r="AG39" s="212"/>
      <c r="AH39" s="254"/>
      <c r="AI39" s="248"/>
      <c r="AJ39" s="250"/>
      <c r="AK39" s="213"/>
      <c r="AL39" s="212"/>
      <c r="AM39" s="213"/>
      <c r="AN39" s="247">
        <f t="shared" si="0"/>
        <v>0</v>
      </c>
      <c r="AO39" s="215">
        <v>60</v>
      </c>
      <c r="AP39" s="215">
        <f t="shared" si="1"/>
        <v>0</v>
      </c>
    </row>
    <row r="40" spans="1:42">
      <c r="A40" s="277" t="s">
        <v>203</v>
      </c>
      <c r="B40" s="278"/>
      <c r="C40" s="278"/>
      <c r="D40" s="278"/>
      <c r="E40" s="279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12"/>
      <c r="Q40" s="213"/>
      <c r="R40" s="212"/>
      <c r="S40" s="213"/>
      <c r="T40" s="212"/>
      <c r="U40" s="213"/>
      <c r="V40" s="212"/>
      <c r="W40" s="213"/>
      <c r="X40" s="212"/>
      <c r="Y40" s="213"/>
      <c r="Z40" s="333"/>
      <c r="AA40" s="212"/>
      <c r="AB40" s="213"/>
      <c r="AC40" s="212"/>
      <c r="AD40" s="213"/>
      <c r="AE40" s="212"/>
      <c r="AF40" s="213"/>
      <c r="AG40" s="212"/>
      <c r="AH40" s="254"/>
      <c r="AI40" s="248"/>
      <c r="AJ40" s="250"/>
      <c r="AK40" s="213"/>
      <c r="AL40" s="212"/>
      <c r="AM40" s="213"/>
      <c r="AN40" s="247">
        <f t="shared" si="0"/>
        <v>0</v>
      </c>
      <c r="AO40" s="215">
        <v>0</v>
      </c>
      <c r="AP40" s="214">
        <f t="shared" si="1"/>
        <v>0</v>
      </c>
    </row>
    <row r="41" spans="1:42">
      <c r="A41" s="584" t="s">
        <v>347</v>
      </c>
      <c r="B41" s="585"/>
      <c r="C41" s="585"/>
      <c r="D41" s="585"/>
      <c r="E41" s="586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/>
      <c r="U41" s="266"/>
      <c r="V41" s="212"/>
      <c r="W41" s="213"/>
      <c r="X41" s="212"/>
      <c r="Y41" s="213"/>
      <c r="Z41" s="333"/>
      <c r="AA41" s="212"/>
      <c r="AB41" s="213"/>
      <c r="AC41" s="212"/>
      <c r="AD41" s="213"/>
      <c r="AE41" s="264"/>
      <c r="AF41" s="266"/>
      <c r="AG41" s="264">
        <v>0.02</v>
      </c>
      <c r="AH41" s="303">
        <f>AG41*AN23</f>
        <v>1</v>
      </c>
      <c r="AI41" s="248"/>
      <c r="AJ41" s="250"/>
      <c r="AK41" s="213"/>
      <c r="AL41" s="212"/>
      <c r="AM41" s="213"/>
      <c r="AN41" s="247">
        <f t="shared" si="0"/>
        <v>1</v>
      </c>
      <c r="AO41" s="215">
        <v>52</v>
      </c>
      <c r="AP41" s="215">
        <f t="shared" si="1"/>
        <v>52</v>
      </c>
    </row>
    <row r="42" spans="1:42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>
        <v>1.2999999999999999E-2</v>
      </c>
      <c r="S42" s="266">
        <f>R42*AN23</f>
        <v>0.65</v>
      </c>
      <c r="T42" s="264"/>
      <c r="U42" s="266"/>
      <c r="V42" s="212"/>
      <c r="W42" s="213"/>
      <c r="X42" s="212"/>
      <c r="Y42" s="213"/>
      <c r="Z42" s="333"/>
      <c r="AA42" s="212"/>
      <c r="AB42" s="213"/>
      <c r="AC42" s="212"/>
      <c r="AD42" s="213"/>
      <c r="AE42" s="212"/>
      <c r="AF42" s="213"/>
      <c r="AG42" s="212"/>
      <c r="AH42" s="254"/>
      <c r="AI42" s="248"/>
      <c r="AJ42" s="250"/>
      <c r="AK42" s="213"/>
      <c r="AL42" s="212"/>
      <c r="AM42" s="213"/>
      <c r="AN42" s="247">
        <f t="shared" si="0"/>
        <v>0.65</v>
      </c>
      <c r="AO42" s="215">
        <v>170</v>
      </c>
      <c r="AP42" s="215">
        <f t="shared" si="1"/>
        <v>110.5</v>
      </c>
    </row>
    <row r="43" spans="1:42">
      <c r="A43" s="368" t="s">
        <v>408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>
        <v>8.0000000000000002E-3</v>
      </c>
      <c r="U43" s="266">
        <f>T43*AN23</f>
        <v>0.4</v>
      </c>
      <c r="V43" s="212"/>
      <c r="W43" s="213"/>
      <c r="X43" s="212"/>
      <c r="Y43" s="213"/>
      <c r="Z43" s="333"/>
      <c r="AA43" s="212"/>
      <c r="AB43" s="213"/>
      <c r="AC43" s="212"/>
      <c r="AD43" s="213"/>
      <c r="AE43" s="212"/>
      <c r="AF43" s="213"/>
      <c r="AG43" s="264"/>
      <c r="AH43" s="303"/>
      <c r="AI43" s="248"/>
      <c r="AJ43" s="250"/>
      <c r="AK43" s="213"/>
      <c r="AL43" s="212"/>
      <c r="AM43" s="213"/>
      <c r="AN43" s="247">
        <f t="shared" si="0"/>
        <v>0.4</v>
      </c>
      <c r="AO43" s="215">
        <v>180</v>
      </c>
      <c r="AP43" s="215">
        <f t="shared" si="1"/>
        <v>72</v>
      </c>
    </row>
    <row r="44" spans="1:42" ht="15.6" customHeight="1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>
        <v>0.04</v>
      </c>
      <c r="K44" s="266">
        <f>J44*AN23</f>
        <v>2</v>
      </c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64">
        <v>1.2E-2</v>
      </c>
      <c r="W44" s="266">
        <f>V44*AN23</f>
        <v>0.6</v>
      </c>
      <c r="X44" s="212"/>
      <c r="Y44" s="213"/>
      <c r="Z44" s="333"/>
      <c r="AA44" s="264">
        <v>0.02</v>
      </c>
      <c r="AB44" s="266">
        <f>AA44*AN23</f>
        <v>1</v>
      </c>
      <c r="AC44" s="212"/>
      <c r="AD44" s="213"/>
      <c r="AE44" s="212"/>
      <c r="AF44" s="213"/>
      <c r="AG44" s="212"/>
      <c r="AH44" s="254"/>
      <c r="AI44" s="248"/>
      <c r="AJ44" s="250"/>
      <c r="AK44" s="213"/>
      <c r="AL44" s="212"/>
      <c r="AM44" s="213"/>
      <c r="AN44" s="247">
        <f t="shared" si="0"/>
        <v>3.6</v>
      </c>
      <c r="AO44" s="267">
        <v>105.111111111111</v>
      </c>
      <c r="AP44" s="215">
        <f t="shared" si="1"/>
        <v>378.39999999999964</v>
      </c>
    </row>
    <row r="45" spans="1:42" ht="13.2" customHeight="1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12"/>
      <c r="K45" s="213"/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2"/>
      <c r="Y45" s="213"/>
      <c r="Z45" s="333"/>
      <c r="AA45" s="212"/>
      <c r="AB45" s="213"/>
      <c r="AC45" s="264">
        <v>2.7E-2</v>
      </c>
      <c r="AD45" s="266">
        <f>AC45*AN23</f>
        <v>1.35</v>
      </c>
      <c r="AE45" s="212"/>
      <c r="AF45" s="213"/>
      <c r="AG45" s="212"/>
      <c r="AH45" s="254"/>
      <c r="AI45" s="248"/>
      <c r="AJ45" s="250"/>
      <c r="AK45" s="213"/>
      <c r="AL45" s="212"/>
      <c r="AM45" s="213"/>
      <c r="AN45" s="247">
        <f t="shared" si="0"/>
        <v>1.35</v>
      </c>
      <c r="AO45" s="215">
        <v>122.222222222</v>
      </c>
      <c r="AP45" s="215">
        <f t="shared" si="1"/>
        <v>164.99999999970001</v>
      </c>
    </row>
    <row r="46" spans="1:42" ht="14.4" customHeight="1">
      <c r="A46" s="584" t="s">
        <v>92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/>
      <c r="Q46" s="266"/>
      <c r="R46" s="212"/>
      <c r="S46" s="213"/>
      <c r="T46" s="212"/>
      <c r="U46" s="213"/>
      <c r="V46" s="212"/>
      <c r="W46" s="213"/>
      <c r="X46" s="212"/>
      <c r="Y46" s="213"/>
      <c r="Z46" s="333"/>
      <c r="AA46" s="212"/>
      <c r="AB46" s="213"/>
      <c r="AC46" s="212"/>
      <c r="AD46" s="213"/>
      <c r="AE46" s="264">
        <v>0.02</v>
      </c>
      <c r="AF46" s="266">
        <f>AE46*AN23</f>
        <v>1</v>
      </c>
      <c r="AG46" s="212"/>
      <c r="AH46" s="254"/>
      <c r="AI46" s="248"/>
      <c r="AJ46" s="250"/>
      <c r="AK46" s="213"/>
      <c r="AL46" s="212"/>
      <c r="AM46" s="213"/>
      <c r="AN46" s="247">
        <f t="shared" si="0"/>
        <v>1</v>
      </c>
      <c r="AO46" s="215">
        <v>110</v>
      </c>
      <c r="AP46" s="215">
        <f t="shared" si="1"/>
        <v>110</v>
      </c>
    </row>
    <row r="47" spans="1:42" ht="16.8" customHeight="1">
      <c r="A47" s="587" t="s">
        <v>94</v>
      </c>
      <c r="B47" s="588"/>
      <c r="C47" s="588"/>
      <c r="D47" s="588"/>
      <c r="E47" s="589"/>
      <c r="F47" s="210"/>
      <c r="G47" s="211" t="s">
        <v>283</v>
      </c>
      <c r="H47" s="212"/>
      <c r="I47" s="213"/>
      <c r="J47" s="212"/>
      <c r="K47" s="213"/>
      <c r="L47" s="212"/>
      <c r="M47" s="213"/>
      <c r="N47" s="264">
        <v>1E-3</v>
      </c>
      <c r="O47" s="266">
        <f>N47*AN23</f>
        <v>0.05</v>
      </c>
      <c r="P47" s="212"/>
      <c r="Q47" s="213"/>
      <c r="R47" s="212"/>
      <c r="S47" s="213"/>
      <c r="T47" s="212"/>
      <c r="U47" s="213"/>
      <c r="V47" s="212"/>
      <c r="W47" s="213"/>
      <c r="X47" s="212"/>
      <c r="Y47" s="213"/>
      <c r="Z47" s="333"/>
      <c r="AA47" s="212"/>
      <c r="AB47" s="213"/>
      <c r="AC47" s="212"/>
      <c r="AD47" s="213"/>
      <c r="AE47" s="212"/>
      <c r="AF47" s="213"/>
      <c r="AG47" s="212"/>
      <c r="AH47" s="254"/>
      <c r="AI47" s="304"/>
      <c r="AJ47" s="305"/>
      <c r="AK47" s="213"/>
      <c r="AL47" s="212"/>
      <c r="AM47" s="213"/>
      <c r="AN47" s="247">
        <f t="shared" si="0"/>
        <v>0.05</v>
      </c>
      <c r="AO47" s="215">
        <v>750</v>
      </c>
      <c r="AP47" s="215">
        <f t="shared" si="1"/>
        <v>37.5</v>
      </c>
    </row>
    <row r="48" spans="1:42">
      <c r="A48" s="587" t="s">
        <v>187</v>
      </c>
      <c r="B48" s="588"/>
      <c r="C48" s="588"/>
      <c r="D48" s="588"/>
      <c r="E48" s="589"/>
      <c r="F48" s="210"/>
      <c r="G48" s="211" t="s">
        <v>283</v>
      </c>
      <c r="H48" s="265"/>
      <c r="I48" s="266"/>
      <c r="J48" s="212"/>
      <c r="K48" s="213"/>
      <c r="L48" s="212"/>
      <c r="M48" s="213"/>
      <c r="N48" s="264"/>
      <c r="O48" s="266"/>
      <c r="P48" s="212"/>
      <c r="Q48" s="213"/>
      <c r="R48" s="212"/>
      <c r="S48" s="213"/>
      <c r="T48" s="212"/>
      <c r="U48" s="213"/>
      <c r="V48" s="212"/>
      <c r="W48" s="213"/>
      <c r="X48" s="212"/>
      <c r="Y48" s="213"/>
      <c r="Z48" s="333"/>
      <c r="AA48" s="212"/>
      <c r="AB48" s="213"/>
      <c r="AC48" s="212"/>
      <c r="AD48" s="213"/>
      <c r="AE48" s="212"/>
      <c r="AF48" s="213"/>
      <c r="AG48" s="212"/>
      <c r="AH48" s="254"/>
      <c r="AI48" s="264">
        <v>1E-3</v>
      </c>
      <c r="AJ48" s="266">
        <f>AI48*AN23</f>
        <v>0.05</v>
      </c>
      <c r="AK48" s="213"/>
      <c r="AL48" s="212"/>
      <c r="AM48" s="213"/>
      <c r="AN48" s="247">
        <f t="shared" si="0"/>
        <v>0.05</v>
      </c>
      <c r="AO48" s="215">
        <v>800</v>
      </c>
      <c r="AP48" s="215">
        <f t="shared" si="1"/>
        <v>40</v>
      </c>
    </row>
    <row r="49" spans="1:42">
      <c r="A49" s="587" t="s">
        <v>288</v>
      </c>
      <c r="B49" s="588"/>
      <c r="C49" s="588"/>
      <c r="D49" s="588"/>
      <c r="E49" s="589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64">
        <v>0.22</v>
      </c>
      <c r="Q49" s="266">
        <f>P49*AN23</f>
        <v>11</v>
      </c>
      <c r="R49" s="212"/>
      <c r="S49" s="213"/>
      <c r="T49" s="212"/>
      <c r="U49" s="213"/>
      <c r="V49" s="212"/>
      <c r="W49" s="213"/>
      <c r="X49" s="212"/>
      <c r="Y49" s="213"/>
      <c r="Z49" s="333"/>
      <c r="AA49" s="212"/>
      <c r="AB49" s="213"/>
      <c r="AC49" s="212"/>
      <c r="AD49" s="213"/>
      <c r="AE49" s="212"/>
      <c r="AF49" s="213"/>
      <c r="AG49" s="212"/>
      <c r="AH49" s="254"/>
      <c r="AI49" s="248"/>
      <c r="AJ49" s="250"/>
      <c r="AK49" s="213"/>
      <c r="AL49" s="212"/>
      <c r="AM49" s="213"/>
      <c r="AN49" s="247">
        <f t="shared" si="0"/>
        <v>11</v>
      </c>
      <c r="AO49" s="215">
        <v>200</v>
      </c>
      <c r="AP49" s="215">
        <f t="shared" si="1"/>
        <v>2200</v>
      </c>
    </row>
    <row r="50" spans="1:42">
      <c r="A50" s="587" t="s">
        <v>84</v>
      </c>
      <c r="B50" s="588"/>
      <c r="C50" s="588"/>
      <c r="D50" s="588"/>
      <c r="E50" s="589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>
        <v>8.0000000000000002E-3</v>
      </c>
      <c r="W50" s="266">
        <f>V50*AN23</f>
        <v>0.4</v>
      </c>
      <c r="X50" s="212"/>
      <c r="Y50" s="213"/>
      <c r="Z50" s="333"/>
      <c r="AA50" s="212"/>
      <c r="AB50" s="213"/>
      <c r="AC50" s="212"/>
      <c r="AD50" s="213"/>
      <c r="AE50" s="212"/>
      <c r="AF50" s="213"/>
      <c r="AG50" s="212"/>
      <c r="AH50" s="254"/>
      <c r="AI50" s="248"/>
      <c r="AJ50" s="250"/>
      <c r="AK50" s="213"/>
      <c r="AL50" s="212"/>
      <c r="AM50" s="213"/>
      <c r="AN50" s="247">
        <f t="shared" si="0"/>
        <v>0.4</v>
      </c>
      <c r="AO50" s="215">
        <v>135</v>
      </c>
      <c r="AP50" s="215">
        <f t="shared" si="1"/>
        <v>54</v>
      </c>
    </row>
    <row r="51" spans="1:42">
      <c r="A51" s="274"/>
      <c r="B51" s="275"/>
      <c r="C51" s="275"/>
      <c r="D51" s="275"/>
      <c r="E51" s="276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2"/>
      <c r="Y51" s="213"/>
      <c r="Z51" s="333"/>
      <c r="AA51" s="212"/>
      <c r="AB51" s="213"/>
      <c r="AC51" s="212"/>
      <c r="AD51" s="213"/>
      <c r="AE51" s="212"/>
      <c r="AF51" s="213"/>
      <c r="AG51" s="212"/>
      <c r="AH51" s="254"/>
      <c r="AI51" s="248"/>
      <c r="AJ51" s="250"/>
      <c r="AK51" s="213"/>
      <c r="AL51" s="212"/>
      <c r="AM51" s="213"/>
      <c r="AN51" s="247">
        <f t="shared" si="0"/>
        <v>0</v>
      </c>
      <c r="AO51" s="214"/>
      <c r="AP51" s="214">
        <f t="shared" si="1"/>
        <v>0</v>
      </c>
    </row>
    <row r="52" spans="1:42" hidden="1">
      <c r="A52" s="274"/>
      <c r="B52" s="275"/>
      <c r="C52" s="275"/>
      <c r="D52" s="275"/>
      <c r="E52" s="276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2"/>
      <c r="Y52" s="213"/>
      <c r="Z52" s="333"/>
      <c r="AA52" s="212"/>
      <c r="AB52" s="213"/>
      <c r="AC52" s="212"/>
      <c r="AD52" s="213"/>
      <c r="AE52" s="212"/>
      <c r="AF52" s="213"/>
      <c r="AG52" s="212"/>
      <c r="AH52" s="254"/>
      <c r="AI52" s="248"/>
      <c r="AJ52" s="250"/>
      <c r="AK52" s="213"/>
      <c r="AL52" s="212"/>
      <c r="AM52" s="213"/>
      <c r="AN52" s="247">
        <f t="shared" si="0"/>
        <v>0</v>
      </c>
      <c r="AO52" s="214"/>
      <c r="AP52" s="214">
        <f t="shared" si="1"/>
        <v>0</v>
      </c>
    </row>
    <row r="53" spans="1:42" hidden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2"/>
      <c r="Y53" s="213"/>
      <c r="Z53" s="333"/>
      <c r="AA53" s="212"/>
      <c r="AB53" s="213"/>
      <c r="AC53" s="212"/>
      <c r="AD53" s="213"/>
      <c r="AE53" s="212"/>
      <c r="AF53" s="213"/>
      <c r="AG53" s="212"/>
      <c r="AH53" s="254"/>
      <c r="AI53" s="248"/>
      <c r="AJ53" s="250"/>
      <c r="AK53" s="213"/>
      <c r="AL53" s="212"/>
      <c r="AM53" s="213"/>
      <c r="AN53" s="247">
        <f t="shared" si="0"/>
        <v>0</v>
      </c>
      <c r="AO53" s="214"/>
      <c r="AP53" s="214">
        <f t="shared" si="1"/>
        <v>0</v>
      </c>
    </row>
    <row r="54" spans="1:42" hidden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2"/>
      <c r="Y54" s="213"/>
      <c r="Z54" s="333"/>
      <c r="AA54" s="212"/>
      <c r="AB54" s="213"/>
      <c r="AC54" s="212"/>
      <c r="AD54" s="213"/>
      <c r="AE54" s="212"/>
      <c r="AF54" s="213"/>
      <c r="AG54" s="212"/>
      <c r="AH54" s="254"/>
      <c r="AI54" s="248"/>
      <c r="AJ54" s="250"/>
      <c r="AK54" s="213"/>
      <c r="AL54" s="212"/>
      <c r="AM54" s="213"/>
      <c r="AN54" s="247">
        <f t="shared" si="0"/>
        <v>0</v>
      </c>
      <c r="AO54" s="214"/>
      <c r="AP54" s="214">
        <f t="shared" si="1"/>
        <v>0</v>
      </c>
    </row>
    <row r="55" spans="1:42" hidden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2"/>
      <c r="Y55" s="213"/>
      <c r="Z55" s="333"/>
      <c r="AA55" s="212"/>
      <c r="AB55" s="213"/>
      <c r="AC55" s="212"/>
      <c r="AD55" s="213"/>
      <c r="AE55" s="212"/>
      <c r="AF55" s="213"/>
      <c r="AG55" s="212"/>
      <c r="AH55" s="254"/>
      <c r="AI55" s="248"/>
      <c r="AJ55" s="250"/>
      <c r="AK55" s="213"/>
      <c r="AL55" s="212"/>
      <c r="AM55" s="213"/>
      <c r="AN55" s="247">
        <f t="shared" si="0"/>
        <v>0</v>
      </c>
      <c r="AO55" s="214"/>
      <c r="AP55" s="214">
        <f t="shared" si="1"/>
        <v>0</v>
      </c>
    </row>
    <row r="56" spans="1:42" hidden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2"/>
      <c r="Y56" s="213"/>
      <c r="Z56" s="333"/>
      <c r="AA56" s="212"/>
      <c r="AB56" s="213"/>
      <c r="AC56" s="212"/>
      <c r="AD56" s="213"/>
      <c r="AE56" s="212"/>
      <c r="AF56" s="213"/>
      <c r="AG56" s="212"/>
      <c r="AH56" s="254"/>
      <c r="AI56" s="248"/>
      <c r="AJ56" s="250"/>
      <c r="AK56" s="213"/>
      <c r="AL56" s="212"/>
      <c r="AM56" s="213"/>
      <c r="AN56" s="247">
        <f t="shared" si="0"/>
        <v>0</v>
      </c>
      <c r="AO56" s="214"/>
      <c r="AP56" s="214">
        <f t="shared" si="1"/>
        <v>0</v>
      </c>
    </row>
    <row r="57" spans="1:42" hidden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2"/>
      <c r="Y57" s="213"/>
      <c r="Z57" s="333"/>
      <c r="AA57" s="212"/>
      <c r="AB57" s="213"/>
      <c r="AC57" s="212"/>
      <c r="AD57" s="213"/>
      <c r="AE57" s="212"/>
      <c r="AF57" s="213"/>
      <c r="AG57" s="212"/>
      <c r="AH57" s="254"/>
      <c r="AI57" s="248"/>
      <c r="AJ57" s="250"/>
      <c r="AK57" s="213"/>
      <c r="AL57" s="212"/>
      <c r="AM57" s="213"/>
      <c r="AN57" s="247">
        <f t="shared" ref="AN57:AN74" si="2">I57+K57+M57+O57+Q57+S57+U57+W57+Z57+AB57+AD57+AF57+AH57+AJ57</f>
        <v>0</v>
      </c>
      <c r="AO57" s="214"/>
      <c r="AP57" s="214">
        <f t="shared" si="1"/>
        <v>0</v>
      </c>
    </row>
    <row r="58" spans="1:42" hidden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2"/>
      <c r="Y58" s="213"/>
      <c r="Z58" s="333"/>
      <c r="AA58" s="212"/>
      <c r="AB58" s="213"/>
      <c r="AC58" s="212"/>
      <c r="AD58" s="213"/>
      <c r="AE58" s="212"/>
      <c r="AF58" s="213"/>
      <c r="AG58" s="212"/>
      <c r="AH58" s="254"/>
      <c r="AI58" s="248"/>
      <c r="AJ58" s="250"/>
      <c r="AK58" s="213"/>
      <c r="AL58" s="212"/>
      <c r="AM58" s="213"/>
      <c r="AN58" s="247">
        <f t="shared" si="2"/>
        <v>0</v>
      </c>
      <c r="AO58" s="214"/>
      <c r="AP58" s="214">
        <f t="shared" si="1"/>
        <v>0</v>
      </c>
    </row>
    <row r="59" spans="1:42" hidden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2"/>
      <c r="Y59" s="213"/>
      <c r="Z59" s="333"/>
      <c r="AA59" s="212"/>
      <c r="AB59" s="213"/>
      <c r="AC59" s="212"/>
      <c r="AD59" s="213"/>
      <c r="AE59" s="212"/>
      <c r="AF59" s="213"/>
      <c r="AG59" s="212"/>
      <c r="AH59" s="254"/>
      <c r="AI59" s="248"/>
      <c r="AJ59" s="250"/>
      <c r="AK59" s="213"/>
      <c r="AL59" s="212"/>
      <c r="AM59" s="213"/>
      <c r="AN59" s="247">
        <f t="shared" si="2"/>
        <v>0</v>
      </c>
      <c r="AO59" s="214"/>
      <c r="AP59" s="214">
        <f t="shared" si="1"/>
        <v>0</v>
      </c>
    </row>
    <row r="60" spans="1:42" hidden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2"/>
      <c r="Y60" s="213"/>
      <c r="Z60" s="333"/>
      <c r="AA60" s="212"/>
      <c r="AB60" s="213"/>
      <c r="AC60" s="212"/>
      <c r="AD60" s="213"/>
      <c r="AE60" s="212"/>
      <c r="AF60" s="213"/>
      <c r="AG60" s="212"/>
      <c r="AH60" s="254"/>
      <c r="AI60" s="248"/>
      <c r="AJ60" s="250"/>
      <c r="AK60" s="213"/>
      <c r="AL60" s="212"/>
      <c r="AM60" s="213"/>
      <c r="AN60" s="247">
        <f t="shared" si="2"/>
        <v>0</v>
      </c>
      <c r="AO60" s="214"/>
      <c r="AP60" s="214">
        <f t="shared" si="1"/>
        <v>0</v>
      </c>
    </row>
    <row r="61" spans="1:42" hidden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2"/>
      <c r="Y61" s="213"/>
      <c r="Z61" s="333"/>
      <c r="AA61" s="212"/>
      <c r="AB61" s="213"/>
      <c r="AC61" s="212"/>
      <c r="AD61" s="213"/>
      <c r="AE61" s="212"/>
      <c r="AF61" s="213"/>
      <c r="AG61" s="212"/>
      <c r="AH61" s="254"/>
      <c r="AI61" s="248"/>
      <c r="AJ61" s="250"/>
      <c r="AK61" s="213"/>
      <c r="AL61" s="212"/>
      <c r="AM61" s="213"/>
      <c r="AN61" s="247">
        <f t="shared" si="2"/>
        <v>0</v>
      </c>
      <c r="AO61" s="214"/>
      <c r="AP61" s="214">
        <f t="shared" si="1"/>
        <v>0</v>
      </c>
    </row>
    <row r="62" spans="1:42" hidden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2"/>
      <c r="Y62" s="213"/>
      <c r="Z62" s="333"/>
      <c r="AA62" s="212"/>
      <c r="AB62" s="213"/>
      <c r="AC62" s="212"/>
      <c r="AD62" s="213"/>
      <c r="AE62" s="212"/>
      <c r="AF62" s="213"/>
      <c r="AG62" s="212"/>
      <c r="AH62" s="254"/>
      <c r="AI62" s="248"/>
      <c r="AJ62" s="250"/>
      <c r="AK62" s="213"/>
      <c r="AL62" s="212"/>
      <c r="AM62" s="213"/>
      <c r="AN62" s="247">
        <f t="shared" si="2"/>
        <v>0</v>
      </c>
      <c r="AO62" s="214"/>
      <c r="AP62" s="214">
        <f t="shared" si="1"/>
        <v>0</v>
      </c>
    </row>
    <row r="63" spans="1:42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2"/>
      <c r="Y63" s="213"/>
      <c r="Z63" s="333"/>
      <c r="AA63" s="212"/>
      <c r="AB63" s="213"/>
      <c r="AC63" s="212"/>
      <c r="AD63" s="213"/>
      <c r="AE63" s="212"/>
      <c r="AF63" s="213"/>
      <c r="AG63" s="212"/>
      <c r="AH63" s="254"/>
      <c r="AI63" s="248"/>
      <c r="AJ63" s="250"/>
      <c r="AK63" s="213"/>
      <c r="AL63" s="212"/>
      <c r="AM63" s="213"/>
      <c r="AN63" s="247">
        <f t="shared" si="2"/>
        <v>0</v>
      </c>
      <c r="AO63" s="214"/>
      <c r="AP63" s="214">
        <f t="shared" si="1"/>
        <v>0</v>
      </c>
    </row>
    <row r="64" spans="1:42" hidden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2"/>
      <c r="Y64" s="213"/>
      <c r="Z64" s="333"/>
      <c r="AA64" s="212"/>
      <c r="AB64" s="213"/>
      <c r="AC64" s="212"/>
      <c r="AD64" s="213"/>
      <c r="AE64" s="212"/>
      <c r="AF64" s="213"/>
      <c r="AG64" s="212"/>
      <c r="AH64" s="254"/>
      <c r="AI64" s="248"/>
      <c r="AJ64" s="250"/>
      <c r="AK64" s="213"/>
      <c r="AL64" s="212"/>
      <c r="AM64" s="213"/>
      <c r="AN64" s="247">
        <f t="shared" si="2"/>
        <v>0</v>
      </c>
      <c r="AO64" s="214"/>
      <c r="AP64" s="214">
        <f t="shared" si="1"/>
        <v>0</v>
      </c>
    </row>
    <row r="65" spans="1:42" hidden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2"/>
      <c r="Y65" s="213"/>
      <c r="Z65" s="333"/>
      <c r="AA65" s="212"/>
      <c r="AB65" s="213"/>
      <c r="AC65" s="212"/>
      <c r="AD65" s="213"/>
      <c r="AE65" s="212"/>
      <c r="AF65" s="213"/>
      <c r="AG65" s="212"/>
      <c r="AH65" s="254"/>
      <c r="AI65" s="248"/>
      <c r="AJ65" s="250"/>
      <c r="AK65" s="213"/>
      <c r="AL65" s="212"/>
      <c r="AM65" s="213"/>
      <c r="AN65" s="247">
        <f t="shared" si="2"/>
        <v>0</v>
      </c>
      <c r="AO65" s="214"/>
      <c r="AP65" s="214">
        <f t="shared" si="1"/>
        <v>0</v>
      </c>
    </row>
    <row r="66" spans="1:42" hidden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2"/>
      <c r="Y66" s="213"/>
      <c r="Z66" s="333"/>
      <c r="AA66" s="212"/>
      <c r="AB66" s="213"/>
      <c r="AC66" s="212"/>
      <c r="AD66" s="213"/>
      <c r="AE66" s="212"/>
      <c r="AF66" s="213"/>
      <c r="AG66" s="212"/>
      <c r="AH66" s="254"/>
      <c r="AI66" s="248"/>
      <c r="AJ66" s="250"/>
      <c r="AK66" s="213"/>
      <c r="AL66" s="212"/>
      <c r="AM66" s="213"/>
      <c r="AN66" s="247">
        <f t="shared" si="2"/>
        <v>0</v>
      </c>
      <c r="AO66" s="214"/>
      <c r="AP66" s="214">
        <f t="shared" si="1"/>
        <v>0</v>
      </c>
    </row>
    <row r="67" spans="1:42" hidden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2"/>
      <c r="Y67" s="213"/>
      <c r="Z67" s="333"/>
      <c r="AA67" s="212"/>
      <c r="AB67" s="213"/>
      <c r="AC67" s="212"/>
      <c r="AD67" s="213"/>
      <c r="AE67" s="212"/>
      <c r="AF67" s="213"/>
      <c r="AG67" s="212"/>
      <c r="AH67" s="254"/>
      <c r="AI67" s="248"/>
      <c r="AJ67" s="250"/>
      <c r="AK67" s="213"/>
      <c r="AL67" s="212"/>
      <c r="AM67" s="213"/>
      <c r="AN67" s="247">
        <f t="shared" si="2"/>
        <v>0</v>
      </c>
      <c r="AO67" s="214"/>
      <c r="AP67" s="214">
        <f t="shared" si="1"/>
        <v>0</v>
      </c>
    </row>
    <row r="68" spans="1:42" hidden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2"/>
      <c r="Y68" s="213"/>
      <c r="Z68" s="333"/>
      <c r="AA68" s="212"/>
      <c r="AB68" s="213"/>
      <c r="AC68" s="212"/>
      <c r="AD68" s="213"/>
      <c r="AE68" s="212"/>
      <c r="AF68" s="213"/>
      <c r="AG68" s="212"/>
      <c r="AH68" s="254"/>
      <c r="AI68" s="248"/>
      <c r="AJ68" s="250"/>
      <c r="AK68" s="213"/>
      <c r="AL68" s="212"/>
      <c r="AM68" s="213"/>
      <c r="AN68" s="247">
        <f t="shared" si="2"/>
        <v>0</v>
      </c>
      <c r="AO68" s="214"/>
      <c r="AP68" s="214">
        <f t="shared" si="1"/>
        <v>0</v>
      </c>
    </row>
    <row r="69" spans="1:42" hidden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2"/>
      <c r="Y69" s="213"/>
      <c r="Z69" s="333"/>
      <c r="AA69" s="212"/>
      <c r="AB69" s="213"/>
      <c r="AC69" s="212"/>
      <c r="AD69" s="213"/>
      <c r="AE69" s="212"/>
      <c r="AF69" s="213"/>
      <c r="AG69" s="212"/>
      <c r="AH69" s="254"/>
      <c r="AI69" s="248"/>
      <c r="AJ69" s="250"/>
      <c r="AK69" s="213"/>
      <c r="AL69" s="212"/>
      <c r="AM69" s="213"/>
      <c r="AN69" s="247">
        <f t="shared" si="2"/>
        <v>0</v>
      </c>
      <c r="AO69" s="214"/>
      <c r="AP69" s="214">
        <f t="shared" si="1"/>
        <v>0</v>
      </c>
    </row>
    <row r="70" spans="1:42" hidden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2"/>
      <c r="Y70" s="213"/>
      <c r="Z70" s="333"/>
      <c r="AA70" s="212"/>
      <c r="AB70" s="213"/>
      <c r="AC70" s="212"/>
      <c r="AD70" s="213"/>
      <c r="AE70" s="212"/>
      <c r="AF70" s="213"/>
      <c r="AG70" s="212"/>
      <c r="AH70" s="254"/>
      <c r="AI70" s="259"/>
      <c r="AJ70" s="260"/>
      <c r="AK70" s="213"/>
      <c r="AL70" s="212"/>
      <c r="AM70" s="213"/>
      <c r="AN70" s="247">
        <f t="shared" si="2"/>
        <v>0</v>
      </c>
      <c r="AO70" s="214"/>
      <c r="AP70" s="214">
        <f t="shared" si="1"/>
        <v>0</v>
      </c>
    </row>
    <row r="71" spans="1:42" hidden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2"/>
      <c r="Y71" s="213"/>
      <c r="Z71" s="333"/>
      <c r="AA71" s="212"/>
      <c r="AB71" s="213"/>
      <c r="AC71" s="212"/>
      <c r="AD71" s="213"/>
      <c r="AE71" s="212"/>
      <c r="AF71" s="213"/>
      <c r="AG71" s="212"/>
      <c r="AH71" s="254"/>
      <c r="AI71" s="248"/>
      <c r="AJ71" s="250"/>
      <c r="AK71" s="213"/>
      <c r="AL71" s="212"/>
      <c r="AM71" s="213"/>
      <c r="AN71" s="247">
        <f t="shared" si="2"/>
        <v>0</v>
      </c>
      <c r="AO71" s="214"/>
      <c r="AP71" s="214">
        <f t="shared" si="1"/>
        <v>0</v>
      </c>
    </row>
    <row r="72" spans="1:42" hidden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2"/>
      <c r="Y72" s="213"/>
      <c r="Z72" s="333"/>
      <c r="AA72" s="212"/>
      <c r="AB72" s="213"/>
      <c r="AC72" s="212"/>
      <c r="AD72" s="213"/>
      <c r="AE72" s="212"/>
      <c r="AF72" s="213"/>
      <c r="AG72" s="212"/>
      <c r="AH72" s="254"/>
      <c r="AI72" s="248"/>
      <c r="AJ72" s="250"/>
      <c r="AK72" s="213"/>
      <c r="AL72" s="212"/>
      <c r="AM72" s="213"/>
      <c r="AN72" s="247">
        <f t="shared" si="2"/>
        <v>0</v>
      </c>
      <c r="AO72" s="214"/>
      <c r="AP72" s="214">
        <f t="shared" si="1"/>
        <v>0</v>
      </c>
    </row>
    <row r="73" spans="1:42" hidden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2"/>
      <c r="Y73" s="213"/>
      <c r="Z73" s="333"/>
      <c r="AA73" s="212"/>
      <c r="AB73" s="213"/>
      <c r="AC73" s="212"/>
      <c r="AD73" s="213"/>
      <c r="AE73" s="212"/>
      <c r="AF73" s="213"/>
      <c r="AG73" s="212"/>
      <c r="AH73" s="254"/>
      <c r="AI73" s="248"/>
      <c r="AJ73" s="250"/>
      <c r="AK73" s="213"/>
      <c r="AL73" s="212"/>
      <c r="AM73" s="213"/>
      <c r="AN73" s="247">
        <f t="shared" si="2"/>
        <v>0</v>
      </c>
      <c r="AO73" s="214"/>
      <c r="AP73" s="214">
        <f t="shared" si="1"/>
        <v>0</v>
      </c>
    </row>
    <row r="74" spans="1:42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0.06</v>
      </c>
      <c r="I74" s="266">
        <f>H74*AN23</f>
        <v>3</v>
      </c>
      <c r="J74" s="212"/>
      <c r="K74" s="213"/>
      <c r="L74" s="212"/>
      <c r="M74" s="213"/>
      <c r="N74" s="212"/>
      <c r="O74" s="213"/>
      <c r="P74" s="212"/>
      <c r="Q74" s="213"/>
      <c r="R74" s="212"/>
      <c r="S74" s="213"/>
      <c r="T74" s="264">
        <v>0.14000000000000001</v>
      </c>
      <c r="U74" s="266">
        <f>T74*AN23</f>
        <v>7.0000000000000009</v>
      </c>
      <c r="V74" s="212"/>
      <c r="W74" s="266"/>
      <c r="X74" s="212"/>
      <c r="Y74" s="213"/>
      <c r="Z74" s="333"/>
      <c r="AA74" s="212"/>
      <c r="AB74" s="213"/>
      <c r="AC74" s="212"/>
      <c r="AD74" s="213"/>
      <c r="AE74" s="264">
        <v>0.2</v>
      </c>
      <c r="AF74" s="266">
        <f>AE74*AN23</f>
        <v>10</v>
      </c>
      <c r="AG74" s="212"/>
      <c r="AH74" s="254"/>
      <c r="AI74" s="248"/>
      <c r="AJ74" s="250"/>
      <c r="AK74" s="213"/>
      <c r="AL74" s="212"/>
      <c r="AM74" s="213"/>
      <c r="AN74" s="247">
        <f t="shared" si="2"/>
        <v>20</v>
      </c>
      <c r="AO74" s="214"/>
      <c r="AP74" s="214">
        <f t="shared" si="1"/>
        <v>0</v>
      </c>
    </row>
    <row r="75" spans="1:42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200"/>
      <c r="Y75" s="198"/>
      <c r="Z75" s="306"/>
      <c r="AA75" s="200"/>
      <c r="AB75" s="198"/>
      <c r="AC75" s="200"/>
      <c r="AD75" s="198"/>
      <c r="AE75" s="200"/>
      <c r="AF75" s="198"/>
      <c r="AG75" s="200"/>
      <c r="AH75" s="255"/>
      <c r="AI75" s="259"/>
      <c r="AJ75" s="260"/>
      <c r="AK75" s="198"/>
      <c r="AL75" s="200"/>
      <c r="AM75" s="198"/>
      <c r="AN75" s="197"/>
      <c r="AO75" s="247"/>
      <c r="AP75" s="268">
        <f>SUM(AP25:AP74)</f>
        <v>9959.7586956496998</v>
      </c>
    </row>
    <row r="76" spans="1:42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200"/>
      <c r="Y76" s="198"/>
      <c r="Z76" s="306"/>
      <c r="AA76" s="200"/>
      <c r="AB76" s="198"/>
      <c r="AC76" s="200"/>
      <c r="AD76" s="198"/>
      <c r="AE76" s="200"/>
      <c r="AF76" s="198"/>
      <c r="AG76" s="200"/>
      <c r="AH76" s="306"/>
      <c r="AI76" s="200"/>
      <c r="AJ76" s="198"/>
      <c r="AK76" s="198"/>
      <c r="AL76" s="200"/>
      <c r="AM76" s="198"/>
      <c r="AN76" s="197"/>
      <c r="AO76" s="197"/>
      <c r="AP76" s="197"/>
    </row>
    <row r="77" spans="1:42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187"/>
      <c r="Y77" s="306"/>
      <c r="Z77" s="189"/>
      <c r="AA77" s="216"/>
      <c r="AB77" s="189"/>
      <c r="AC77" s="187"/>
      <c r="AD77" s="306"/>
      <c r="AE77" s="306"/>
      <c r="AF77" s="306"/>
      <c r="AG77" s="306"/>
      <c r="AH77" s="187"/>
      <c r="AI77" s="187"/>
      <c r="AJ77" s="187"/>
      <c r="AK77" s="187"/>
      <c r="AL77" s="187"/>
      <c r="AM77" s="187"/>
      <c r="AN77" s="187"/>
      <c r="AO77" s="187"/>
      <c r="AP77" s="187"/>
    </row>
    <row r="78" spans="1:42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272"/>
      <c r="L78" s="272"/>
      <c r="M78" s="272"/>
      <c r="N78" s="272"/>
      <c r="O78" s="272" t="s">
        <v>293</v>
      </c>
      <c r="P78" s="272"/>
      <c r="Q78" s="272"/>
      <c r="R78" s="272"/>
      <c r="S78" s="272"/>
      <c r="T78" s="272"/>
      <c r="U78" s="272"/>
      <c r="V78" s="187"/>
      <c r="W78" s="187"/>
      <c r="X78" s="187"/>
      <c r="Y78" s="187"/>
      <c r="Z78" s="187"/>
      <c r="AA78" s="187" t="s">
        <v>292</v>
      </c>
      <c r="AB78" s="187"/>
      <c r="AC78" s="187"/>
      <c r="AD78" s="187"/>
      <c r="AE78" s="272" t="s">
        <v>293</v>
      </c>
      <c r="AF78" s="272"/>
      <c r="AG78" s="272"/>
      <c r="AH78" s="272"/>
      <c r="AI78" s="272"/>
      <c r="AJ78" s="272"/>
      <c r="AK78" s="272"/>
      <c r="AL78" s="187"/>
      <c r="AM78" s="187"/>
      <c r="AN78" s="187"/>
      <c r="AO78" s="187"/>
      <c r="AP78" s="187"/>
    </row>
    <row r="79" spans="1:42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270"/>
      <c r="Y79" s="219"/>
      <c r="Z79" s="219"/>
      <c r="AA79" s="219"/>
      <c r="AB79" s="219"/>
      <c r="AC79" s="220"/>
      <c r="AD79" s="219"/>
      <c r="AE79" s="219"/>
      <c r="AF79" s="330"/>
      <c r="AG79" s="216"/>
      <c r="AH79" s="220"/>
      <c r="AI79" s="270"/>
      <c r="AJ79" s="55"/>
      <c r="AK79" s="55"/>
      <c r="AM79" s="220"/>
      <c r="AN79" s="220"/>
      <c r="AO79" s="220"/>
      <c r="AP79" s="220"/>
    </row>
    <row r="80" spans="1:42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270"/>
      <c r="Y80" s="220" t="s">
        <v>292</v>
      </c>
      <c r="Z80" s="220"/>
      <c r="AA80" s="220"/>
      <c r="AB80" s="220"/>
      <c r="AC80" s="220"/>
      <c r="AD80" s="220" t="s">
        <v>293</v>
      </c>
      <c r="AE80" s="220"/>
      <c r="AF80" s="220"/>
      <c r="AG80" s="220"/>
      <c r="AH80" s="220"/>
      <c r="AI80" s="220"/>
      <c r="AJ80" s="220"/>
      <c r="AK80" s="220"/>
      <c r="AM80" s="220"/>
      <c r="AN80" s="220"/>
      <c r="AO80" s="220"/>
      <c r="AP80" s="220"/>
    </row>
    <row r="81" spans="1:42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599"/>
      <c r="P81" s="599"/>
      <c r="Q81" s="599"/>
      <c r="R81" s="599"/>
      <c r="S81" s="599"/>
      <c r="T81" s="599"/>
      <c r="U81" s="599"/>
      <c r="V81" s="599"/>
      <c r="W81" s="599"/>
      <c r="X81" s="599"/>
      <c r="Y81" s="270"/>
      <c r="Z81" s="367"/>
      <c r="AA81" s="270"/>
      <c r="AB81" s="270"/>
      <c r="AC81" s="270"/>
      <c r="AD81" s="270"/>
      <c r="AE81" s="270"/>
      <c r="AF81" s="590"/>
      <c r="AG81" s="590"/>
      <c r="AH81" s="590"/>
      <c r="AI81" s="590"/>
      <c r="AJ81" s="590"/>
      <c r="AK81" s="220"/>
      <c r="AL81" s="220"/>
      <c r="AM81" s="220"/>
      <c r="AN81" s="220"/>
      <c r="AO81" s="220"/>
      <c r="AP81" s="220"/>
    </row>
    <row r="82" spans="1:42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270"/>
      <c r="Z82" s="367"/>
      <c r="AA82" s="270"/>
      <c r="AB82" s="270"/>
      <c r="AC82" s="270"/>
      <c r="AD82" s="270"/>
      <c r="AE82" s="270"/>
      <c r="AF82" s="270"/>
      <c r="AG82" s="270"/>
      <c r="AH82" s="270"/>
      <c r="AI82" s="270"/>
      <c r="AJ82" s="271"/>
      <c r="AK82" s="220"/>
      <c r="AL82" s="220"/>
      <c r="AM82" s="220"/>
      <c r="AN82" s="220"/>
      <c r="AO82" s="220"/>
      <c r="AP82" s="220"/>
    </row>
  </sheetData>
  <mergeCells count="123">
    <mergeCell ref="A81:G81"/>
    <mergeCell ref="H81:M81"/>
    <mergeCell ref="O81:X81"/>
    <mergeCell ref="AF81:AJ81"/>
    <mergeCell ref="A82:G82"/>
    <mergeCell ref="H82:M82"/>
    <mergeCell ref="O82:X82"/>
    <mergeCell ref="A75:E76"/>
    <mergeCell ref="N80:R80"/>
    <mergeCell ref="A69:E69"/>
    <mergeCell ref="A70:E70"/>
    <mergeCell ref="A71:E71"/>
    <mergeCell ref="A72:E72"/>
    <mergeCell ref="A73:E73"/>
    <mergeCell ref="A74:E74"/>
    <mergeCell ref="A46:E46"/>
    <mergeCell ref="A63:E63"/>
    <mergeCell ref="A64:E64"/>
    <mergeCell ref="A65:E65"/>
    <mergeCell ref="A67:E67"/>
    <mergeCell ref="A68:E68"/>
    <mergeCell ref="A47:E47"/>
    <mergeCell ref="A48:E48"/>
    <mergeCell ref="A49:E49"/>
    <mergeCell ref="A50:E50"/>
    <mergeCell ref="A33:E33"/>
    <mergeCell ref="A34:E34"/>
    <mergeCell ref="A35:E35"/>
    <mergeCell ref="A37:E37"/>
    <mergeCell ref="A44:E44"/>
    <mergeCell ref="A45:E45"/>
    <mergeCell ref="A27:E27"/>
    <mergeCell ref="A28:E28"/>
    <mergeCell ref="A29:E29"/>
    <mergeCell ref="A30:E30"/>
    <mergeCell ref="A31:E31"/>
    <mergeCell ref="A32:E32"/>
    <mergeCell ref="A41:E41"/>
    <mergeCell ref="AE24:AF24"/>
    <mergeCell ref="AG24:AH24"/>
    <mergeCell ref="AI24:AJ24"/>
    <mergeCell ref="AL24:AM24"/>
    <mergeCell ref="A25:E25"/>
    <mergeCell ref="A26:E26"/>
    <mergeCell ref="R24:S24"/>
    <mergeCell ref="T24:U24"/>
    <mergeCell ref="V24:W24"/>
    <mergeCell ref="AA24:AB24"/>
    <mergeCell ref="AC24:AD24"/>
    <mergeCell ref="A24:E24"/>
    <mergeCell ref="H24:I24"/>
    <mergeCell ref="J24:K24"/>
    <mergeCell ref="L24:M24"/>
    <mergeCell ref="N24:O24"/>
    <mergeCell ref="P24:Q24"/>
    <mergeCell ref="X24:Z24"/>
    <mergeCell ref="A22:E22"/>
    <mergeCell ref="AN22:AP22"/>
    <mergeCell ref="A23:E23"/>
    <mergeCell ref="H23:O23"/>
    <mergeCell ref="P23:Y23"/>
    <mergeCell ref="AA21:AB21"/>
    <mergeCell ref="AC21:AD21"/>
    <mergeCell ref="AE21:AF21"/>
    <mergeCell ref="AG21:AH21"/>
    <mergeCell ref="AI21:AK21"/>
    <mergeCell ref="L21:M21"/>
    <mergeCell ref="N21:O21"/>
    <mergeCell ref="P21:Q21"/>
    <mergeCell ref="R21:S21"/>
    <mergeCell ref="T21:U21"/>
    <mergeCell ref="V21:W21"/>
    <mergeCell ref="F19:F21"/>
    <mergeCell ref="H19:O20"/>
    <mergeCell ref="P19:Q20"/>
    <mergeCell ref="R19:AF20"/>
    <mergeCell ref="AG19:AM20"/>
    <mergeCell ref="AN19:AP19"/>
    <mergeCell ref="AN20:AP20"/>
    <mergeCell ref="H21:I21"/>
    <mergeCell ref="J21:K21"/>
    <mergeCell ref="A16:N16"/>
    <mergeCell ref="O16:R16"/>
    <mergeCell ref="S16:U16"/>
    <mergeCell ref="V16:Y16"/>
    <mergeCell ref="AG16:AO16"/>
    <mergeCell ref="A18:F18"/>
    <mergeCell ref="G18:G21"/>
    <mergeCell ref="H18:AM18"/>
    <mergeCell ref="AN18:AP18"/>
    <mergeCell ref="A19:E21"/>
    <mergeCell ref="AL21:AM21"/>
    <mergeCell ref="X21:Z21"/>
    <mergeCell ref="A14:N14"/>
    <mergeCell ref="O14:R14"/>
    <mergeCell ref="S14:U14"/>
    <mergeCell ref="V14:Y14"/>
    <mergeCell ref="A15:N15"/>
    <mergeCell ref="O15:R15"/>
    <mergeCell ref="S15:U15"/>
    <mergeCell ref="V15:Y15"/>
    <mergeCell ref="D9:F11"/>
    <mergeCell ref="AB10:AI10"/>
    <mergeCell ref="AJ10:AN10"/>
    <mergeCell ref="AK12:AN12"/>
    <mergeCell ref="G7:I11"/>
    <mergeCell ref="J7:N11"/>
    <mergeCell ref="O7:R11"/>
    <mergeCell ref="S7:U11"/>
    <mergeCell ref="V7:Y11"/>
    <mergeCell ref="AG12:AJ12"/>
    <mergeCell ref="A5:G5"/>
    <mergeCell ref="A1:T1"/>
    <mergeCell ref="A2:G2"/>
    <mergeCell ref="H2:L2"/>
    <mergeCell ref="N2:T2"/>
    <mergeCell ref="V2:AP2"/>
    <mergeCell ref="H3:L3"/>
    <mergeCell ref="N3:T3"/>
    <mergeCell ref="AC6:AE6"/>
    <mergeCell ref="AF6:AH6"/>
    <mergeCell ref="AI6:AJ6"/>
    <mergeCell ref="AJ1:AO1"/>
  </mergeCells>
  <pageMargins left="0" right="0" top="0" bottom="0" header="0.31496062992125984" footer="0.31496062992125984"/>
  <pageSetup paperSize="9" scale="60" firstPageNumber="0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8"/>
  <sheetViews>
    <sheetView workbookViewId="0">
      <selection activeCell="L48" sqref="L48"/>
    </sheetView>
  </sheetViews>
  <sheetFormatPr defaultRowHeight="14.4"/>
  <cols>
    <col min="1" max="1" width="36.33203125"/>
    <col min="2" max="20" width="8.5546875"/>
    <col min="21" max="21" width="8.44140625"/>
    <col min="22" max="22" width="7.5546875"/>
    <col min="23" max="23" width="7.44140625"/>
    <col min="24" max="24" width="6.44140625" customWidth="1"/>
    <col min="25" max="25" width="7.33203125" customWidth="1"/>
    <col min="26" max="26" width="6.6640625" customWidth="1"/>
    <col min="27" max="27" width="7.33203125" customWidth="1"/>
    <col min="28" max="1025" width="8.5546875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</row>
    <row r="3" spans="1:28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28" ht="19.5" customHeight="1">
      <c r="A4" s="5" t="s">
        <v>277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28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28">
      <c r="A6" s="58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28">
      <c r="A7" s="5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28">
      <c r="A8" s="60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28">
      <c r="A9" s="60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28">
      <c r="A10" s="60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60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63" t="s">
        <v>133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8" ht="139.80000000000001">
      <c r="A14" s="80" t="s">
        <v>86</v>
      </c>
      <c r="B14" s="81"/>
      <c r="C14" s="35" t="s">
        <v>87</v>
      </c>
      <c r="D14" s="35" t="s">
        <v>38</v>
      </c>
      <c r="E14" s="35" t="s">
        <v>39</v>
      </c>
      <c r="F14" s="35" t="s">
        <v>182</v>
      </c>
      <c r="G14" s="33" t="s">
        <v>40</v>
      </c>
      <c r="H14" s="35" t="s">
        <v>109</v>
      </c>
      <c r="I14" s="35" t="s">
        <v>42</v>
      </c>
      <c r="J14" s="35" t="s">
        <v>44</v>
      </c>
      <c r="K14" s="35" t="s">
        <v>45</v>
      </c>
      <c r="L14" s="35" t="s">
        <v>110</v>
      </c>
      <c r="M14" s="35" t="s">
        <v>239</v>
      </c>
      <c r="N14" s="35" t="s">
        <v>183</v>
      </c>
      <c r="O14" s="35" t="s">
        <v>124</v>
      </c>
      <c r="P14" s="35" t="s">
        <v>92</v>
      </c>
      <c r="Q14" s="35" t="s">
        <v>54</v>
      </c>
      <c r="R14" s="35" t="s">
        <v>51</v>
      </c>
      <c r="S14" s="35" t="s">
        <v>57</v>
      </c>
      <c r="T14" s="35" t="s">
        <v>234</v>
      </c>
      <c r="U14" s="35" t="s">
        <v>125</v>
      </c>
      <c r="V14" s="35" t="s">
        <v>184</v>
      </c>
      <c r="W14" s="35" t="s">
        <v>93</v>
      </c>
      <c r="X14" s="65" t="s">
        <v>243</v>
      </c>
      <c r="Y14" s="97" t="s">
        <v>126</v>
      </c>
      <c r="Z14" s="33" t="s">
        <v>203</v>
      </c>
      <c r="AA14" s="35" t="s">
        <v>49</v>
      </c>
      <c r="AB14" s="35" t="s">
        <v>95</v>
      </c>
    </row>
    <row r="15" spans="1:28">
      <c r="A15" s="68" t="s">
        <v>59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0"/>
      <c r="Z15" s="37"/>
      <c r="AA15" s="37"/>
      <c r="AB15" s="37"/>
    </row>
    <row r="16" spans="1:28">
      <c r="A16" s="68" t="s">
        <v>127</v>
      </c>
      <c r="B16" s="81" t="s">
        <v>61</v>
      </c>
      <c r="C16" s="81" t="s">
        <v>67</v>
      </c>
      <c r="D16" s="81"/>
      <c r="E16" s="81">
        <v>5</v>
      </c>
      <c r="F16" s="81">
        <v>1.2</v>
      </c>
      <c r="G16" s="81">
        <v>75</v>
      </c>
      <c r="H16" s="81"/>
      <c r="I16" s="81"/>
      <c r="J16" s="81"/>
      <c r="K16" s="81"/>
      <c r="L16" s="81"/>
      <c r="M16" s="81"/>
      <c r="N16" s="81">
        <v>12</v>
      </c>
      <c r="O16" s="81"/>
      <c r="P16" s="81"/>
      <c r="Q16" s="81"/>
      <c r="R16" s="81">
        <v>0.5</v>
      </c>
      <c r="S16" s="81"/>
      <c r="T16" s="81"/>
      <c r="U16" s="81"/>
      <c r="V16" s="81"/>
      <c r="W16" s="81"/>
      <c r="X16" s="81"/>
      <c r="Y16" s="80"/>
      <c r="Z16" s="43"/>
      <c r="AA16" s="43"/>
      <c r="AB16" s="43">
        <v>63</v>
      </c>
    </row>
    <row r="17" spans="1:28">
      <c r="A17" s="68"/>
      <c r="B17" s="81"/>
      <c r="C17" s="81"/>
      <c r="D17" s="81"/>
      <c r="E17" s="81">
        <f>E16*B44</f>
        <v>45</v>
      </c>
      <c r="F17" s="81">
        <f>F16*B44</f>
        <v>10.799999999999999</v>
      </c>
      <c r="G17" s="81">
        <f>G16*B44</f>
        <v>675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>
        <f>R16*B44</f>
        <v>4.5</v>
      </c>
      <c r="S17" s="81"/>
      <c r="T17" s="81"/>
      <c r="U17" s="81"/>
      <c r="V17" s="81"/>
      <c r="W17" s="81"/>
      <c r="X17" s="81"/>
      <c r="Y17" s="80"/>
      <c r="Z17" s="37"/>
      <c r="AA17" s="37"/>
      <c r="AB17" s="37">
        <f>AB16*B44</f>
        <v>567</v>
      </c>
    </row>
    <row r="18" spans="1:28">
      <c r="A18" s="68" t="s">
        <v>128</v>
      </c>
      <c r="B18" s="81" t="s">
        <v>61</v>
      </c>
      <c r="C18" s="100" t="s">
        <v>134</v>
      </c>
      <c r="D18" s="81"/>
      <c r="E18" s="81"/>
      <c r="F18" s="81">
        <v>5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>
        <v>30</v>
      </c>
      <c r="V18" s="81"/>
      <c r="W18" s="81"/>
      <c r="X18" s="81"/>
      <c r="Y18" s="80"/>
      <c r="Z18" s="37"/>
      <c r="AA18" s="37"/>
      <c r="AB18" s="37"/>
    </row>
    <row r="19" spans="1:28">
      <c r="A19" s="68"/>
      <c r="B19" s="81"/>
      <c r="C19" s="81"/>
      <c r="D19" s="81"/>
      <c r="E19" s="81"/>
      <c r="F19" s="81">
        <f>F18*B44</f>
        <v>45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0"/>
      <c r="Z19" s="37"/>
      <c r="AA19" s="37"/>
      <c r="AB19" s="37"/>
    </row>
    <row r="20" spans="1:28">
      <c r="A20" s="68" t="s">
        <v>100</v>
      </c>
      <c r="B20" s="81" t="s">
        <v>72</v>
      </c>
      <c r="C20" s="81">
        <v>150</v>
      </c>
      <c r="D20" s="81"/>
      <c r="E20" s="81">
        <v>15</v>
      </c>
      <c r="F20" s="81"/>
      <c r="G20" s="81">
        <v>75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>
        <v>3</v>
      </c>
      <c r="Y20" s="80"/>
      <c r="Z20" s="43"/>
      <c r="AA20" s="43"/>
      <c r="AB20" s="43">
        <v>82.5</v>
      </c>
    </row>
    <row r="21" spans="1:28">
      <c r="A21" s="68"/>
      <c r="B21" s="81"/>
      <c r="C21" s="81"/>
      <c r="D21" s="81"/>
      <c r="E21" s="81">
        <f>E20*B44</f>
        <v>135</v>
      </c>
      <c r="F21" s="81"/>
      <c r="G21" s="81">
        <f>G20*B44</f>
        <v>675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0"/>
      <c r="Z21" s="37"/>
      <c r="AA21" s="37"/>
      <c r="AB21" s="37">
        <f>AB20*B44</f>
        <v>742.5</v>
      </c>
    </row>
    <row r="22" spans="1:28">
      <c r="A22" s="68" t="s">
        <v>129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0"/>
      <c r="Z22" s="37"/>
      <c r="AA22" s="37"/>
      <c r="AB22" s="37"/>
    </row>
    <row r="23" spans="1:28">
      <c r="A23" s="68" t="s">
        <v>135</v>
      </c>
      <c r="B23" s="81" t="s">
        <v>61</v>
      </c>
      <c r="C23" s="81" t="s">
        <v>162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>
        <v>120</v>
      </c>
      <c r="X23" s="81"/>
      <c r="Y23" s="80"/>
      <c r="Z23" s="37"/>
      <c r="AA23" s="37"/>
      <c r="AB23" s="37"/>
    </row>
    <row r="24" spans="1:28">
      <c r="A24" s="68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0"/>
      <c r="Z24" s="37"/>
      <c r="AA24" s="37"/>
      <c r="AB24" s="37"/>
    </row>
    <row r="25" spans="1:28">
      <c r="A25" s="68" t="s">
        <v>65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0"/>
      <c r="Z25" s="37"/>
      <c r="AA25" s="37"/>
      <c r="AB25" s="37"/>
    </row>
    <row r="26" spans="1:28">
      <c r="A26" s="105" t="s">
        <v>185</v>
      </c>
      <c r="B26" s="81" t="s">
        <v>61</v>
      </c>
      <c r="C26" s="81">
        <v>150</v>
      </c>
      <c r="D26" s="81"/>
      <c r="E26" s="81">
        <v>0.65</v>
      </c>
      <c r="F26" s="81"/>
      <c r="G26" s="81"/>
      <c r="H26" s="81"/>
      <c r="I26" s="81"/>
      <c r="J26" s="81">
        <v>10.5</v>
      </c>
      <c r="K26" s="81"/>
      <c r="L26" s="81">
        <v>48</v>
      </c>
      <c r="M26" s="81">
        <v>5</v>
      </c>
      <c r="N26" s="81"/>
      <c r="O26" s="81"/>
      <c r="P26" s="81"/>
      <c r="Q26" s="81"/>
      <c r="R26" s="81">
        <v>1</v>
      </c>
      <c r="S26" s="81"/>
      <c r="T26" s="81">
        <v>4</v>
      </c>
      <c r="U26" s="81"/>
      <c r="V26" s="81"/>
      <c r="W26" s="81"/>
      <c r="X26" s="81"/>
      <c r="Y26" s="80"/>
      <c r="Z26" s="43"/>
      <c r="AA26" s="43"/>
      <c r="AB26" s="43"/>
    </row>
    <row r="27" spans="1:28">
      <c r="A27" s="68"/>
      <c r="B27" s="81"/>
      <c r="C27" s="81"/>
      <c r="D27" s="81"/>
      <c r="E27" s="81">
        <f>E26*B44</f>
        <v>5.8500000000000005</v>
      </c>
      <c r="F27" s="81"/>
      <c r="G27" s="81"/>
      <c r="H27" s="81"/>
      <c r="I27" s="81"/>
      <c r="J27" s="81">
        <f>J26*B44</f>
        <v>94.5</v>
      </c>
      <c r="K27" s="81"/>
      <c r="L27" s="81"/>
      <c r="M27" s="81"/>
      <c r="N27" s="81"/>
      <c r="O27" s="81"/>
      <c r="P27" s="81"/>
      <c r="Q27" s="81"/>
      <c r="R27" s="81">
        <f>R26*B44</f>
        <v>9</v>
      </c>
      <c r="S27" s="81"/>
      <c r="T27" s="81">
        <f>T26*B44</f>
        <v>36</v>
      </c>
      <c r="U27" s="81"/>
      <c r="V27" s="81"/>
      <c r="W27" s="81"/>
      <c r="X27" s="81"/>
      <c r="Y27" s="80"/>
      <c r="Z27" s="37"/>
      <c r="AA27" s="37"/>
      <c r="AB27" s="37"/>
    </row>
    <row r="28" spans="1:28">
      <c r="A28" s="68" t="s">
        <v>130</v>
      </c>
      <c r="B28" s="81" t="s">
        <v>61</v>
      </c>
      <c r="C28" s="81">
        <v>150</v>
      </c>
      <c r="D28" s="81"/>
      <c r="E28" s="81"/>
      <c r="F28" s="81">
        <v>4.0999999999999996</v>
      </c>
      <c r="G28" s="81"/>
      <c r="H28" s="81"/>
      <c r="I28" s="81">
        <v>39.9</v>
      </c>
      <c r="J28" s="81">
        <v>7.2</v>
      </c>
      <c r="K28" s="81">
        <v>7.5</v>
      </c>
      <c r="L28" s="81"/>
      <c r="M28" s="81"/>
      <c r="N28" s="81"/>
      <c r="O28" s="81">
        <v>12.15</v>
      </c>
      <c r="P28" s="81"/>
      <c r="Q28" s="81"/>
      <c r="R28" s="81">
        <v>1</v>
      </c>
      <c r="S28" s="81"/>
      <c r="T28" s="81"/>
      <c r="U28" s="81"/>
      <c r="V28" s="81"/>
      <c r="W28" s="81"/>
      <c r="X28" s="81"/>
      <c r="Y28" s="80"/>
      <c r="Z28" s="43"/>
      <c r="AA28" s="43"/>
      <c r="AB28" s="43">
        <v>105</v>
      </c>
    </row>
    <row r="29" spans="1:28">
      <c r="A29" s="68"/>
      <c r="B29" s="81"/>
      <c r="C29" s="81"/>
      <c r="D29" s="81"/>
      <c r="E29" s="81"/>
      <c r="F29" s="81">
        <f>F28*B44</f>
        <v>36.9</v>
      </c>
      <c r="G29" s="81"/>
      <c r="H29" s="81"/>
      <c r="I29" s="81"/>
      <c r="J29" s="81">
        <f>J28*B44</f>
        <v>64.8</v>
      </c>
      <c r="K29" s="81">
        <f>K28*B44</f>
        <v>67.5</v>
      </c>
      <c r="L29" s="81"/>
      <c r="M29" s="81"/>
      <c r="N29" s="81"/>
      <c r="O29" s="81"/>
      <c r="P29" s="81"/>
      <c r="Q29" s="81"/>
      <c r="R29" s="81">
        <f>R28*B44</f>
        <v>9</v>
      </c>
      <c r="S29" s="81"/>
      <c r="T29" s="81"/>
      <c r="U29" s="81"/>
      <c r="V29" s="81"/>
      <c r="W29" s="81"/>
      <c r="X29" s="81"/>
      <c r="Y29" s="80"/>
      <c r="Z29" s="37"/>
      <c r="AA29" s="37"/>
      <c r="AB29" s="37">
        <f>AB28*B44</f>
        <v>945</v>
      </c>
    </row>
    <row r="30" spans="1:28">
      <c r="A30" s="68" t="s">
        <v>213</v>
      </c>
      <c r="B30" s="81" t="s">
        <v>61</v>
      </c>
      <c r="C30" s="81">
        <v>60</v>
      </c>
      <c r="D30" s="81">
        <v>7.5</v>
      </c>
      <c r="E30" s="81"/>
      <c r="F30" s="81">
        <v>1</v>
      </c>
      <c r="G30" s="81"/>
      <c r="H30" s="81">
        <v>120</v>
      </c>
      <c r="I30" s="81"/>
      <c r="J30" s="81">
        <v>9.5</v>
      </c>
      <c r="K30" s="81">
        <v>7</v>
      </c>
      <c r="L30" s="81"/>
      <c r="M30" s="81"/>
      <c r="N30" s="81"/>
      <c r="O30" s="81"/>
      <c r="P30" s="81"/>
      <c r="Q30" s="81"/>
      <c r="R30" s="81">
        <v>1.5</v>
      </c>
      <c r="S30" s="81">
        <v>5</v>
      </c>
      <c r="T30" s="81">
        <v>6</v>
      </c>
      <c r="U30" s="81"/>
      <c r="V30" s="81"/>
      <c r="W30" s="81"/>
      <c r="X30" s="81"/>
      <c r="Y30" s="80"/>
      <c r="Z30" s="37"/>
      <c r="AA30" s="37">
        <v>0.13</v>
      </c>
      <c r="AB30" s="37"/>
    </row>
    <row r="31" spans="1:28">
      <c r="A31" s="68"/>
      <c r="B31" s="81"/>
      <c r="C31" s="81"/>
      <c r="D31" s="81">
        <f>D30*B44</f>
        <v>67.5</v>
      </c>
      <c r="E31" s="81"/>
      <c r="F31" s="81"/>
      <c r="G31" s="81"/>
      <c r="H31" s="81"/>
      <c r="I31" s="81"/>
      <c r="J31" s="81">
        <f>J30*B44</f>
        <v>85.5</v>
      </c>
      <c r="K31" s="81">
        <f>K30*B44</f>
        <v>63</v>
      </c>
      <c r="L31" s="81"/>
      <c r="M31" s="81"/>
      <c r="N31" s="81"/>
      <c r="O31" s="81"/>
      <c r="P31" s="81"/>
      <c r="Q31" s="81"/>
      <c r="R31" s="81">
        <f>R30*B44</f>
        <v>13.5</v>
      </c>
      <c r="S31" s="81"/>
      <c r="T31" s="81">
        <f>T30*B44</f>
        <v>54</v>
      </c>
      <c r="U31" s="81"/>
      <c r="V31" s="81"/>
      <c r="W31" s="81"/>
      <c r="X31" s="81"/>
      <c r="Y31" s="80"/>
      <c r="Z31" s="37"/>
      <c r="AA31" s="37">
        <f>AA30*B44</f>
        <v>1.17</v>
      </c>
      <c r="AB31" s="37"/>
    </row>
    <row r="32" spans="1:28">
      <c r="A32" s="68" t="s">
        <v>131</v>
      </c>
      <c r="B32" s="81" t="s">
        <v>61</v>
      </c>
      <c r="C32" s="81">
        <v>120</v>
      </c>
      <c r="D32" s="81"/>
      <c r="E32" s="81"/>
      <c r="F32" s="81">
        <v>4.2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>
        <v>1.2</v>
      </c>
      <c r="S32" s="81"/>
      <c r="T32" s="81"/>
      <c r="U32" s="81"/>
      <c r="V32" s="81"/>
      <c r="W32" s="81"/>
      <c r="X32" s="81"/>
      <c r="Y32" s="68">
        <v>48</v>
      </c>
      <c r="Z32" s="43"/>
      <c r="AA32" s="43"/>
      <c r="AB32" s="43">
        <v>86.4</v>
      </c>
    </row>
    <row r="33" spans="1:28">
      <c r="A33" s="68"/>
      <c r="B33" s="81"/>
      <c r="C33" s="81"/>
      <c r="D33" s="81"/>
      <c r="E33" s="81"/>
      <c r="F33" s="81">
        <f>F32*B44</f>
        <v>37.800000000000004</v>
      </c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>
        <f>R32*B44</f>
        <v>10.799999999999999</v>
      </c>
      <c r="S33" s="81"/>
      <c r="T33" s="81"/>
      <c r="U33" s="81"/>
      <c r="V33" s="81"/>
      <c r="W33" s="81"/>
      <c r="X33" s="81"/>
      <c r="Y33" s="80"/>
      <c r="Z33" s="37"/>
      <c r="AA33" s="37"/>
      <c r="AB33" s="37">
        <f>AB32*B44</f>
        <v>777.6</v>
      </c>
    </row>
    <row r="34" spans="1:28">
      <c r="A34" s="68" t="s">
        <v>71</v>
      </c>
      <c r="B34" s="81" t="s">
        <v>61</v>
      </c>
      <c r="C34" s="81">
        <v>60</v>
      </c>
      <c r="D34" s="81">
        <v>60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0"/>
      <c r="Z34" s="37"/>
      <c r="AA34" s="37"/>
      <c r="AB34" s="37"/>
    </row>
    <row r="35" spans="1:28">
      <c r="A35" s="68"/>
      <c r="B35" s="81"/>
      <c r="C35" s="81"/>
      <c r="D35" s="81">
        <f>D34*B44</f>
        <v>540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0"/>
      <c r="Z35" s="37"/>
      <c r="AA35" s="37"/>
      <c r="AB35" s="37"/>
    </row>
    <row r="36" spans="1:28">
      <c r="A36" s="102" t="s">
        <v>222</v>
      </c>
      <c r="B36" s="81" t="s">
        <v>72</v>
      </c>
      <c r="C36" s="81">
        <v>150</v>
      </c>
      <c r="D36" s="81"/>
      <c r="E36" s="81">
        <v>7.5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>
        <v>15</v>
      </c>
      <c r="Q36" s="81"/>
      <c r="R36" s="81"/>
      <c r="S36" s="81"/>
      <c r="T36" s="81"/>
      <c r="U36" s="81"/>
      <c r="V36" s="81"/>
      <c r="W36" s="81"/>
      <c r="X36" s="81"/>
      <c r="Y36" s="80"/>
      <c r="Z36" s="43">
        <v>0.1</v>
      </c>
      <c r="AA36" s="43"/>
      <c r="AB36" s="43">
        <v>150</v>
      </c>
    </row>
    <row r="37" spans="1:28">
      <c r="A37" s="68"/>
      <c r="B37" s="81"/>
      <c r="C37" s="81"/>
      <c r="D37" s="81"/>
      <c r="E37" s="81">
        <f>E36*B44</f>
        <v>67.5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0"/>
      <c r="Z37" s="37"/>
      <c r="AA37" s="37"/>
      <c r="AB37" s="37">
        <f>AB36*B44</f>
        <v>1350</v>
      </c>
    </row>
    <row r="38" spans="1:28">
      <c r="A38" s="68" t="s">
        <v>73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0"/>
      <c r="Z38" s="37"/>
      <c r="AA38" s="37"/>
      <c r="AB38" s="37"/>
    </row>
    <row r="39" spans="1:28">
      <c r="A39" s="68" t="s">
        <v>136</v>
      </c>
      <c r="B39" s="81" t="s">
        <v>72</v>
      </c>
      <c r="C39" s="81">
        <v>40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>
        <v>40</v>
      </c>
      <c r="W39" s="81"/>
      <c r="X39" s="81"/>
      <c r="Y39" s="80"/>
      <c r="Z39" s="37"/>
      <c r="AA39" s="37"/>
      <c r="AB39" s="37"/>
    </row>
    <row r="40" spans="1:28">
      <c r="A40" s="68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0"/>
      <c r="Z40" s="37"/>
      <c r="AA40" s="37"/>
      <c r="AB40" s="37"/>
    </row>
    <row r="41" spans="1:28">
      <c r="A41" s="68" t="s">
        <v>62</v>
      </c>
      <c r="B41" s="81" t="s">
        <v>72</v>
      </c>
      <c r="C41" s="81">
        <v>150</v>
      </c>
      <c r="D41" s="81"/>
      <c r="E41" s="81">
        <v>8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>
        <v>0.75</v>
      </c>
      <c r="R41" s="81"/>
      <c r="S41" s="81"/>
      <c r="T41" s="81"/>
      <c r="U41" s="81"/>
      <c r="V41" s="81"/>
      <c r="W41" s="81"/>
      <c r="X41" s="81">
        <v>3</v>
      </c>
      <c r="Y41" s="80"/>
      <c r="Z41" s="43"/>
      <c r="AA41" s="43"/>
      <c r="AB41" s="43">
        <v>82.5</v>
      </c>
    </row>
    <row r="42" spans="1:28">
      <c r="A42" s="68"/>
      <c r="B42" s="81"/>
      <c r="C42" s="81"/>
      <c r="D42" s="81"/>
      <c r="E42" s="81">
        <f>E41*B44</f>
        <v>72</v>
      </c>
      <c r="F42" s="81"/>
      <c r="G42" s="81">
        <f>G41*B44</f>
        <v>0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0"/>
      <c r="Z42" s="43"/>
      <c r="AA42" s="43"/>
      <c r="AB42" s="43">
        <f>AB41*B44</f>
        <v>742.5</v>
      </c>
    </row>
    <row r="43" spans="1:28">
      <c r="A43" s="68" t="s">
        <v>76</v>
      </c>
      <c r="B43" s="81"/>
      <c r="C43" s="81"/>
      <c r="D43" s="81">
        <f>D34+D30</f>
        <v>67.5</v>
      </c>
      <c r="E43" s="81">
        <f>E41+E36+E26+E20+E16</f>
        <v>36.15</v>
      </c>
      <c r="F43" s="81">
        <f>F32+F28+F18+F16</f>
        <v>14.5</v>
      </c>
      <c r="G43" s="81">
        <f>G20+G16</f>
        <v>150</v>
      </c>
      <c r="H43" s="81">
        <f>SUM(H17:H42)</f>
        <v>120</v>
      </c>
      <c r="I43" s="81">
        <f>SUM(I17:I42)</f>
        <v>39.9</v>
      </c>
      <c r="J43" s="81">
        <f>J30+J28+J26</f>
        <v>27.2</v>
      </c>
      <c r="K43" s="81">
        <f>K30+K28</f>
        <v>14.5</v>
      </c>
      <c r="L43" s="81">
        <f>SUM(L16:L42)</f>
        <v>48</v>
      </c>
      <c r="M43" s="81">
        <f>SUM(M18:M42)</f>
        <v>5</v>
      </c>
      <c r="N43" s="81">
        <f>SUM(N16:N42)</f>
        <v>12</v>
      </c>
      <c r="O43" s="81">
        <f>SUM(O18:O42)</f>
        <v>12.15</v>
      </c>
      <c r="P43" s="81">
        <v>15</v>
      </c>
      <c r="Q43" s="81">
        <f>SUM(Q18:Q42)</f>
        <v>0.75</v>
      </c>
      <c r="R43" s="81">
        <f>R32+R30+R28+R26+R16</f>
        <v>5.2</v>
      </c>
      <c r="S43" s="81">
        <v>6</v>
      </c>
      <c r="T43" s="81">
        <f>T30+T26</f>
        <v>10</v>
      </c>
      <c r="U43" s="81">
        <v>30</v>
      </c>
      <c r="V43" s="81">
        <f>SUM(V17:V42)</f>
        <v>40</v>
      </c>
      <c r="W43" s="81">
        <f>SUM(W17:W42)</f>
        <v>120</v>
      </c>
      <c r="X43" s="81">
        <v>3</v>
      </c>
      <c r="Y43" s="68">
        <v>48</v>
      </c>
      <c r="Z43" s="37">
        <f>SUM(Z36:Z42)</f>
        <v>0.1</v>
      </c>
      <c r="AA43" s="37">
        <f>AA31</f>
        <v>1.17</v>
      </c>
      <c r="AB43" s="37"/>
    </row>
    <row r="44" spans="1:28">
      <c r="A44" s="68" t="s">
        <v>132</v>
      </c>
      <c r="B44" s="81">
        <v>9</v>
      </c>
      <c r="C44" s="81"/>
      <c r="D44" s="89">
        <v>0.5</v>
      </c>
      <c r="E44" s="89">
        <v>0.4</v>
      </c>
      <c r="F44" s="89">
        <v>0.2</v>
      </c>
      <c r="G44" s="89">
        <v>1</v>
      </c>
      <c r="H44" s="89">
        <v>1</v>
      </c>
      <c r="I44" s="89">
        <v>0.4</v>
      </c>
      <c r="J44" s="89">
        <v>0.3</v>
      </c>
      <c r="K44" s="89">
        <v>0.15</v>
      </c>
      <c r="L44" s="89">
        <v>0.5</v>
      </c>
      <c r="M44" s="89">
        <v>0.05</v>
      </c>
      <c r="N44" s="89">
        <v>0.1</v>
      </c>
      <c r="O44" s="89">
        <v>0.1</v>
      </c>
      <c r="P44" s="89">
        <v>0.1</v>
      </c>
      <c r="Q44" s="89">
        <v>0.01</v>
      </c>
      <c r="R44" s="89">
        <v>0.05</v>
      </c>
      <c r="S44" s="89">
        <v>0.06</v>
      </c>
      <c r="T44" s="89">
        <v>0.1</v>
      </c>
      <c r="U44" s="89">
        <v>0.5</v>
      </c>
      <c r="V44" s="89">
        <v>0.5</v>
      </c>
      <c r="W44" s="89">
        <v>1</v>
      </c>
      <c r="X44" s="89">
        <v>0.01</v>
      </c>
      <c r="Y44" s="86">
        <v>0.5</v>
      </c>
      <c r="Z44" s="117">
        <v>1E-3</v>
      </c>
      <c r="AA44" s="98">
        <v>2</v>
      </c>
      <c r="AB44" s="98"/>
    </row>
    <row r="45" spans="1:28" ht="17.25" customHeight="1">
      <c r="A45" s="68" t="s">
        <v>78</v>
      </c>
      <c r="B45" s="88">
        <f>B46/B44</f>
        <v>65.932999888888887</v>
      </c>
      <c r="C45" s="68"/>
      <c r="D45" s="71">
        <v>51.111109999999996</v>
      </c>
      <c r="E45" s="71">
        <v>27</v>
      </c>
      <c r="F45" s="71">
        <v>550</v>
      </c>
      <c r="G45" s="71">
        <v>60</v>
      </c>
      <c r="H45" s="88">
        <v>165</v>
      </c>
      <c r="I45" s="88">
        <v>19</v>
      </c>
      <c r="J45" s="88">
        <v>19</v>
      </c>
      <c r="K45" s="88">
        <v>20</v>
      </c>
      <c r="L45" s="88">
        <v>19</v>
      </c>
      <c r="M45" s="88">
        <v>108</v>
      </c>
      <c r="N45" s="88">
        <v>33</v>
      </c>
      <c r="O45" s="88">
        <v>27</v>
      </c>
      <c r="P45" s="88">
        <v>110</v>
      </c>
      <c r="Q45" s="88">
        <v>450</v>
      </c>
      <c r="R45" s="88">
        <v>15</v>
      </c>
      <c r="S45" s="88">
        <v>70</v>
      </c>
      <c r="T45" s="77">
        <v>80</v>
      </c>
      <c r="U45" s="88">
        <v>48.888888000000001</v>
      </c>
      <c r="V45" s="88">
        <v>66</v>
      </c>
      <c r="W45" s="88">
        <v>60</v>
      </c>
      <c r="X45" s="88">
        <v>700</v>
      </c>
      <c r="Y45" s="101">
        <v>35</v>
      </c>
      <c r="Z45" s="101">
        <v>447</v>
      </c>
      <c r="AA45" s="101">
        <v>7</v>
      </c>
      <c r="AB45" s="98"/>
    </row>
    <row r="46" spans="1:28" ht="20.25" customHeight="1">
      <c r="A46" s="68" t="s">
        <v>79</v>
      </c>
      <c r="B46" s="88">
        <f>D46+E46+F46+G46+H46+I46+J46+K46+L46+M46+N46+O46+P46+Q46+R46+S46+T46+U46+V46+W46+X46+Y46+Z46+AA46</f>
        <v>593.39699899999994</v>
      </c>
      <c r="C46" s="68"/>
      <c r="D46" s="88">
        <f t="shared" ref="D46:M46" si="0">D44*D45</f>
        <v>25.555554999999998</v>
      </c>
      <c r="E46" s="88">
        <f t="shared" si="0"/>
        <v>10.8</v>
      </c>
      <c r="F46" s="88">
        <f t="shared" si="0"/>
        <v>110</v>
      </c>
      <c r="G46" s="88">
        <f t="shared" si="0"/>
        <v>60</v>
      </c>
      <c r="H46" s="88">
        <f t="shared" si="0"/>
        <v>165</v>
      </c>
      <c r="I46" s="88">
        <f t="shared" si="0"/>
        <v>7.6000000000000005</v>
      </c>
      <c r="J46" s="88">
        <f t="shared" si="0"/>
        <v>5.7</v>
      </c>
      <c r="K46" s="88">
        <f t="shared" si="0"/>
        <v>3</v>
      </c>
      <c r="L46" s="88">
        <f t="shared" si="0"/>
        <v>9.5</v>
      </c>
      <c r="M46" s="88">
        <f t="shared" si="0"/>
        <v>5.4</v>
      </c>
      <c r="N46" s="88">
        <f t="shared" ref="N46:Y46" si="1">N44*N45</f>
        <v>3.3000000000000003</v>
      </c>
      <c r="O46" s="88">
        <f t="shared" si="1"/>
        <v>2.7</v>
      </c>
      <c r="P46" s="88">
        <f t="shared" si="1"/>
        <v>11</v>
      </c>
      <c r="Q46" s="88">
        <f t="shared" si="1"/>
        <v>4.5</v>
      </c>
      <c r="R46" s="88">
        <f t="shared" si="1"/>
        <v>0.75</v>
      </c>
      <c r="S46" s="88">
        <f t="shared" si="1"/>
        <v>4.2</v>
      </c>
      <c r="T46" s="88">
        <f t="shared" si="1"/>
        <v>8</v>
      </c>
      <c r="U46" s="88">
        <f t="shared" si="1"/>
        <v>24.444444000000001</v>
      </c>
      <c r="V46" s="88">
        <f t="shared" si="1"/>
        <v>33</v>
      </c>
      <c r="W46" s="88">
        <f t="shared" si="1"/>
        <v>60</v>
      </c>
      <c r="X46" s="88">
        <f t="shared" si="1"/>
        <v>7</v>
      </c>
      <c r="Y46" s="101">
        <f t="shared" si="1"/>
        <v>17.5</v>
      </c>
      <c r="Z46" s="98">
        <f>Z44*Z45</f>
        <v>0.44700000000000001</v>
      </c>
      <c r="AA46" s="101">
        <f>AA44*AA45</f>
        <v>14</v>
      </c>
      <c r="AB46" s="98"/>
    </row>
    <row r="47" spans="1:28">
      <c r="A47" s="20" t="s">
        <v>80</v>
      </c>
      <c r="B47" s="55"/>
      <c r="C47" s="55"/>
      <c r="D47" s="55"/>
      <c r="E47" s="55"/>
      <c r="F47" s="55" t="s">
        <v>102</v>
      </c>
      <c r="G47" s="55"/>
      <c r="H47" s="55"/>
      <c r="I47" s="55"/>
      <c r="J47" s="55"/>
      <c r="K47" s="55"/>
      <c r="L47" s="55"/>
    </row>
    <row r="48" spans="1:28">
      <c r="A48" s="55"/>
      <c r="F48" s="55" t="s">
        <v>82</v>
      </c>
      <c r="G48" s="55"/>
      <c r="H48" s="55"/>
      <c r="I48" s="55"/>
    </row>
  </sheetData>
  <pageMargins left="3.9583333333333297E-2" right="3.9583333333333297E-2" top="0.196527777777778" bottom="0.15763888888888899" header="0.51180555555555496" footer="0.51180555555555496"/>
  <pageSetup paperSize="9" scale="5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3"/>
  <sheetViews>
    <sheetView topLeftCell="A13" workbookViewId="0">
      <selection activeCell="C50" sqref="C50"/>
    </sheetView>
  </sheetViews>
  <sheetFormatPr defaultRowHeight="14.4"/>
  <cols>
    <col min="1" max="1" width="41.33203125"/>
    <col min="2" max="2" width="6.44140625"/>
    <col min="3" max="3" width="7.33203125"/>
    <col min="4" max="4" width="7.109375"/>
    <col min="5" max="5" width="6.5546875"/>
    <col min="6" max="6" width="6.88671875"/>
    <col min="7" max="7" width="7.109375"/>
    <col min="8" max="8" width="6.6640625"/>
    <col min="9" max="9" width="6"/>
    <col min="10" max="10" width="6.6640625"/>
    <col min="11" max="11" width="6.88671875"/>
    <col min="12" max="12" width="6.44140625"/>
    <col min="13" max="14" width="7"/>
    <col min="15" max="15" width="7.33203125"/>
    <col min="16" max="16" width="7.109375"/>
    <col min="17" max="19" width="7.33203125"/>
    <col min="20" max="20" width="7"/>
    <col min="21" max="21" width="7.44140625"/>
    <col min="22" max="22" width="6.6640625"/>
    <col min="23" max="23" width="7.33203125"/>
    <col min="24" max="24" width="7"/>
    <col min="25" max="25" width="6.88671875"/>
    <col min="26" max="26" width="7.109375"/>
    <col min="27" max="27" width="7.44140625"/>
    <col min="28" max="28" width="6.5546875"/>
    <col min="29" max="29" width="8"/>
    <col min="30" max="30" width="7.44140625" bestFit="1" customWidth="1"/>
    <col min="31" max="31" width="8.44140625" customWidth="1"/>
    <col min="32" max="32" width="8.5546875" hidden="1" customWidth="1"/>
    <col min="33" max="1025" width="8.5546875"/>
  </cols>
  <sheetData>
    <row r="1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</row>
    <row r="3" spans="1:32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32">
      <c r="A4" s="5" t="s">
        <v>277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32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32">
      <c r="A6" s="58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32">
      <c r="A7" s="5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32">
      <c r="A8" s="60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32">
      <c r="A9" s="60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32">
      <c r="A10" s="60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2">
      <c r="A11" s="60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2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2">
      <c r="A13" s="94" t="s">
        <v>137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32" ht="139.80000000000001">
      <c r="A14" s="102" t="s">
        <v>86</v>
      </c>
      <c r="B14" s="102"/>
      <c r="C14" s="103" t="s">
        <v>87</v>
      </c>
      <c r="D14" s="34" t="s">
        <v>38</v>
      </c>
      <c r="E14" s="35" t="s">
        <v>39</v>
      </c>
      <c r="F14" s="35" t="s">
        <v>177</v>
      </c>
      <c r="G14" s="33" t="s">
        <v>40</v>
      </c>
      <c r="H14" s="65" t="s">
        <v>188</v>
      </c>
      <c r="I14" s="35" t="s">
        <v>42</v>
      </c>
      <c r="J14" s="35" t="s">
        <v>230</v>
      </c>
      <c r="K14" s="35" t="s">
        <v>45</v>
      </c>
      <c r="L14" s="35" t="s">
        <v>231</v>
      </c>
      <c r="M14" s="35" t="s">
        <v>178</v>
      </c>
      <c r="N14" s="65" t="s">
        <v>241</v>
      </c>
      <c r="O14" s="35" t="s">
        <v>57</v>
      </c>
      <c r="P14" s="35" t="s">
        <v>204</v>
      </c>
      <c r="Q14" s="35" t="s">
        <v>91</v>
      </c>
      <c r="R14" s="35" t="s">
        <v>112</v>
      </c>
      <c r="S14" s="35" t="s">
        <v>239</v>
      </c>
      <c r="T14" s="35" t="s">
        <v>49</v>
      </c>
      <c r="U14" s="35" t="s">
        <v>236</v>
      </c>
      <c r="V14" s="35" t="s">
        <v>244</v>
      </c>
      <c r="W14" s="35" t="s">
        <v>234</v>
      </c>
      <c r="X14" s="35" t="s">
        <v>54</v>
      </c>
      <c r="Y14" s="35" t="s">
        <v>51</v>
      </c>
      <c r="Z14" s="65" t="s">
        <v>229</v>
      </c>
      <c r="AA14" s="35" t="s">
        <v>195</v>
      </c>
      <c r="AB14" s="35" t="s">
        <v>219</v>
      </c>
      <c r="AC14" s="33" t="s">
        <v>203</v>
      </c>
      <c r="AD14" s="35" t="s">
        <v>232</v>
      </c>
      <c r="AE14" s="35" t="s">
        <v>58</v>
      </c>
      <c r="AF14" s="35"/>
    </row>
    <row r="15" spans="1:32">
      <c r="A15" s="104" t="s">
        <v>59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98"/>
      <c r="W15" s="68"/>
      <c r="X15" s="68"/>
      <c r="Y15" s="68"/>
      <c r="Z15" s="68"/>
      <c r="AA15" s="68"/>
      <c r="AB15" s="68"/>
      <c r="AC15" s="98"/>
      <c r="AD15" s="98"/>
      <c r="AE15" s="98"/>
      <c r="AF15" s="98"/>
    </row>
    <row r="16" spans="1:32">
      <c r="A16" s="102" t="s">
        <v>214</v>
      </c>
      <c r="B16" s="68" t="s">
        <v>61</v>
      </c>
      <c r="C16" s="68" t="s">
        <v>67</v>
      </c>
      <c r="D16" s="68"/>
      <c r="E16" s="68">
        <v>10</v>
      </c>
      <c r="F16" s="68">
        <v>5</v>
      </c>
      <c r="G16" s="68">
        <v>68.099999999999994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98"/>
      <c r="W16" s="68"/>
      <c r="X16" s="68"/>
      <c r="Y16" s="68">
        <v>1.5</v>
      </c>
      <c r="Z16" s="68"/>
      <c r="AA16" s="68"/>
      <c r="AB16" s="68"/>
      <c r="AC16" s="98"/>
      <c r="AD16" s="98"/>
      <c r="AE16" s="98">
        <v>45.4</v>
      </c>
      <c r="AF16" s="98"/>
    </row>
    <row r="17" spans="1:32">
      <c r="A17" s="102"/>
      <c r="B17" s="68"/>
      <c r="C17" s="68"/>
      <c r="D17" s="68"/>
      <c r="E17" s="68">
        <f>E16*B48</f>
        <v>20</v>
      </c>
      <c r="F17" s="68">
        <f>F16*B48</f>
        <v>10</v>
      </c>
      <c r="G17" s="68">
        <f>G16*B48</f>
        <v>136.19999999999999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>
        <f>T16*B48</f>
        <v>0</v>
      </c>
      <c r="U17" s="68"/>
      <c r="V17" s="98"/>
      <c r="W17" s="68"/>
      <c r="X17" s="68"/>
      <c r="Y17" s="68">
        <f>Y16*B48</f>
        <v>3</v>
      </c>
      <c r="Z17" s="68"/>
      <c r="AA17" s="68"/>
      <c r="AB17" s="68"/>
      <c r="AC17" s="98"/>
      <c r="AD17" s="98"/>
      <c r="AE17" s="98">
        <f>AE16*B48</f>
        <v>90.8</v>
      </c>
      <c r="AF17" s="98"/>
    </row>
    <row r="18" spans="1:32">
      <c r="A18" s="68" t="s">
        <v>215</v>
      </c>
      <c r="B18" s="68" t="s">
        <v>61</v>
      </c>
      <c r="C18" s="68" t="s">
        <v>201</v>
      </c>
      <c r="D18" s="68">
        <v>30</v>
      </c>
      <c r="E18" s="68"/>
      <c r="F18" s="68">
        <v>5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98"/>
      <c r="W18" s="68"/>
      <c r="X18" s="68"/>
      <c r="Y18" s="68"/>
      <c r="Z18" s="68"/>
      <c r="AA18" s="68"/>
      <c r="AB18" s="68"/>
      <c r="AC18" s="98"/>
      <c r="AD18" s="98"/>
      <c r="AE18" s="98"/>
      <c r="AF18" s="98"/>
    </row>
    <row r="19" spans="1:32">
      <c r="A19" s="94"/>
      <c r="B19" s="68"/>
      <c r="C19" s="68"/>
      <c r="D19" s="68"/>
      <c r="E19" s="68"/>
      <c r="F19" s="68">
        <f>F18*B48</f>
        <v>10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98"/>
      <c r="W19" s="68"/>
      <c r="X19" s="68"/>
      <c r="Y19" s="68"/>
      <c r="Z19" s="68"/>
      <c r="AA19" s="68"/>
      <c r="AB19" s="68"/>
      <c r="AC19" s="98"/>
      <c r="AD19" s="98"/>
      <c r="AE19" s="98"/>
      <c r="AF19" s="98"/>
    </row>
    <row r="20" spans="1:32">
      <c r="A20" s="102" t="s">
        <v>216</v>
      </c>
      <c r="B20" s="68" t="s">
        <v>61</v>
      </c>
      <c r="C20" s="68">
        <v>10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98"/>
      <c r="W20" s="68"/>
      <c r="X20" s="68"/>
      <c r="Y20" s="68"/>
      <c r="Z20" s="68"/>
      <c r="AA20" s="68">
        <v>10.6</v>
      </c>
      <c r="AB20" s="68"/>
      <c r="AC20" s="98"/>
      <c r="AD20" s="98"/>
      <c r="AE20" s="98"/>
      <c r="AF20" s="98"/>
    </row>
    <row r="21" spans="1:32">
      <c r="A21" s="102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98"/>
      <c r="W21" s="68"/>
      <c r="X21" s="68"/>
      <c r="Y21" s="68"/>
      <c r="Z21" s="68"/>
      <c r="AA21" s="68"/>
      <c r="AB21" s="68"/>
      <c r="AC21" s="98"/>
      <c r="AD21" s="98"/>
      <c r="AE21" s="98"/>
      <c r="AF21" s="98"/>
    </row>
    <row r="22" spans="1:32">
      <c r="A22" s="102" t="s">
        <v>62</v>
      </c>
      <c r="B22" s="68" t="s">
        <v>61</v>
      </c>
      <c r="C22" s="68" t="s">
        <v>105</v>
      </c>
      <c r="D22" s="68"/>
      <c r="E22" s="68">
        <v>8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98"/>
      <c r="W22" s="68"/>
      <c r="X22" s="68">
        <v>7.4999999999999997E-2</v>
      </c>
      <c r="Y22" s="68"/>
      <c r="Z22" s="68"/>
      <c r="AA22" s="68"/>
      <c r="AB22" s="68"/>
      <c r="AC22" s="98"/>
      <c r="AD22" s="98"/>
      <c r="AE22" s="98">
        <v>153</v>
      </c>
      <c r="AF22" s="98"/>
    </row>
    <row r="23" spans="1:32">
      <c r="A23" s="102"/>
      <c r="B23" s="68"/>
      <c r="C23" s="68"/>
      <c r="D23" s="68"/>
      <c r="E23" s="68">
        <f>E22*B48</f>
        <v>16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98"/>
      <c r="W23" s="68"/>
      <c r="X23" s="68"/>
      <c r="Y23" s="68"/>
      <c r="Z23" s="68"/>
      <c r="AA23" s="68"/>
      <c r="AB23" s="68"/>
      <c r="AC23" s="98"/>
      <c r="AD23" s="98"/>
      <c r="AE23" s="98">
        <f>AE22*B48</f>
        <v>306</v>
      </c>
      <c r="AF23" s="98"/>
    </row>
    <row r="24" spans="1:32">
      <c r="A24" s="32" t="s">
        <v>63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98"/>
      <c r="W24" s="68"/>
      <c r="X24" s="68"/>
      <c r="Y24" s="68"/>
      <c r="Z24" s="68"/>
      <c r="AA24" s="68"/>
      <c r="AB24" s="68"/>
      <c r="AC24" s="98"/>
      <c r="AD24" s="98"/>
      <c r="AE24" s="98"/>
      <c r="AF24" s="98"/>
    </row>
    <row r="25" spans="1:32">
      <c r="A25" s="32" t="s">
        <v>64</v>
      </c>
      <c r="B25" s="68" t="s">
        <v>61</v>
      </c>
      <c r="C25" s="68">
        <v>150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43">
        <v>150</v>
      </c>
      <c r="W25" s="68"/>
      <c r="X25" s="68"/>
      <c r="Y25" s="68"/>
      <c r="Z25" s="68"/>
      <c r="AA25" s="68"/>
      <c r="AB25" s="68"/>
      <c r="AC25" s="43"/>
      <c r="AD25" s="43"/>
      <c r="AE25" s="43"/>
      <c r="AF25" s="43"/>
    </row>
    <row r="26" spans="1:32">
      <c r="A26" s="102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98"/>
      <c r="W26" s="68"/>
      <c r="X26" s="68"/>
      <c r="Y26" s="68"/>
      <c r="Z26" s="68"/>
      <c r="AA26" s="68"/>
      <c r="AB26" s="68"/>
      <c r="AC26" s="98"/>
      <c r="AD26" s="98"/>
      <c r="AE26" s="98"/>
      <c r="AF26" s="98"/>
    </row>
    <row r="27" spans="1:32">
      <c r="A27" s="102" t="s">
        <v>65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98"/>
      <c r="W27" s="68"/>
      <c r="X27" s="68"/>
      <c r="Y27" s="68"/>
      <c r="Z27" s="68"/>
      <c r="AA27" s="68"/>
      <c r="AB27" s="68"/>
      <c r="AC27" s="98"/>
      <c r="AD27" s="98"/>
      <c r="AE27" s="98"/>
      <c r="AF27" s="98"/>
    </row>
    <row r="28" spans="1:32" ht="18" customHeight="1">
      <c r="A28" s="81" t="s">
        <v>193</v>
      </c>
      <c r="B28" s="68" t="s">
        <v>61</v>
      </c>
      <c r="C28" s="68">
        <v>50</v>
      </c>
      <c r="D28" s="68"/>
      <c r="E28" s="68">
        <v>0.65</v>
      </c>
      <c r="F28" s="68"/>
      <c r="G28" s="68"/>
      <c r="H28" s="68"/>
      <c r="I28" s="68"/>
      <c r="J28" s="68">
        <v>10.5</v>
      </c>
      <c r="K28" s="68">
        <v>47.5</v>
      </c>
      <c r="M28" s="68"/>
      <c r="N28" s="68"/>
      <c r="O28" s="68"/>
      <c r="P28" s="68"/>
      <c r="Q28" s="68"/>
      <c r="R28" s="68"/>
      <c r="S28" s="68">
        <v>5</v>
      </c>
      <c r="T28" s="68"/>
      <c r="U28" s="68"/>
      <c r="V28" s="98"/>
      <c r="W28" s="68">
        <v>4</v>
      </c>
      <c r="X28" s="68"/>
      <c r="Y28" s="68">
        <v>1</v>
      </c>
      <c r="Z28" s="68"/>
      <c r="AA28" s="68"/>
      <c r="AB28" s="68"/>
      <c r="AC28" s="98"/>
      <c r="AD28" s="98"/>
      <c r="AE28" s="98"/>
      <c r="AF28" s="98"/>
    </row>
    <row r="29" spans="1:32">
      <c r="A29" s="102"/>
      <c r="B29" s="68"/>
      <c r="C29" s="68"/>
      <c r="D29" s="68"/>
      <c r="E29" s="68">
        <f>E28*B48</f>
        <v>1.3</v>
      </c>
      <c r="F29" s="68"/>
      <c r="G29" s="68"/>
      <c r="H29" s="68"/>
      <c r="I29" s="68"/>
      <c r="J29" s="68">
        <f>J28*B48</f>
        <v>21</v>
      </c>
      <c r="K29" s="68">
        <f>K28*B48</f>
        <v>95</v>
      </c>
      <c r="L29" s="68"/>
      <c r="M29" s="68"/>
      <c r="N29" s="68">
        <f>N28*B48</f>
        <v>0</v>
      </c>
      <c r="O29" s="68"/>
      <c r="P29" s="68"/>
      <c r="Q29" s="68"/>
      <c r="R29" s="68"/>
      <c r="S29" s="68">
        <f>S28*B48</f>
        <v>10</v>
      </c>
      <c r="T29" s="68"/>
      <c r="U29" s="68"/>
      <c r="V29" s="98"/>
      <c r="W29" s="68">
        <f>W28*B48</f>
        <v>8</v>
      </c>
      <c r="X29" s="68"/>
      <c r="Y29" s="68">
        <f>Y28*B48</f>
        <v>2</v>
      </c>
      <c r="Z29" s="68"/>
      <c r="AA29" s="68"/>
      <c r="AB29" s="68"/>
      <c r="AC29" s="98"/>
      <c r="AD29" s="98"/>
      <c r="AE29" s="98"/>
      <c r="AF29" s="98"/>
    </row>
    <row r="30" spans="1:32" ht="22.5" customHeight="1">
      <c r="A30" s="105" t="s">
        <v>142</v>
      </c>
      <c r="B30" s="68" t="s">
        <v>61</v>
      </c>
      <c r="C30" s="68" t="s">
        <v>143</v>
      </c>
      <c r="D30" s="68"/>
      <c r="E30" s="68"/>
      <c r="F30" s="68">
        <v>2.1</v>
      </c>
      <c r="G30" s="68"/>
      <c r="H30" s="68"/>
      <c r="I30" s="68">
        <v>23.94</v>
      </c>
      <c r="J30" s="68">
        <v>7.2</v>
      </c>
      <c r="K30" s="68">
        <v>7.5</v>
      </c>
      <c r="L30" s="68">
        <v>37.5</v>
      </c>
      <c r="M30" s="68">
        <v>5</v>
      </c>
      <c r="N30" s="68">
        <v>1.5</v>
      </c>
      <c r="O30" s="68"/>
      <c r="P30" s="68"/>
      <c r="Q30" s="68"/>
      <c r="R30" s="68"/>
      <c r="S30" s="68">
        <v>1.5</v>
      </c>
      <c r="T30" s="68"/>
      <c r="U30" s="68"/>
      <c r="V30" s="98"/>
      <c r="W30" s="68">
        <v>2</v>
      </c>
      <c r="X30" s="68"/>
      <c r="Y30" s="68">
        <v>1</v>
      </c>
      <c r="Z30" s="68"/>
      <c r="AA30" s="68"/>
      <c r="AB30" s="68"/>
      <c r="AC30" s="98"/>
      <c r="AD30" s="98"/>
      <c r="AE30" s="98">
        <v>120</v>
      </c>
      <c r="AF30" s="98"/>
    </row>
    <row r="31" spans="1:32">
      <c r="A31" s="102"/>
      <c r="B31" s="68"/>
      <c r="C31" s="68"/>
      <c r="D31" s="68"/>
      <c r="E31" s="68"/>
      <c r="F31" s="68">
        <f>F30*B46</f>
        <v>0</v>
      </c>
      <c r="G31" s="68"/>
      <c r="H31" s="68"/>
      <c r="I31" s="68">
        <f>I30*B48</f>
        <v>47.88</v>
      </c>
      <c r="J31" s="68">
        <f>J30*B48</f>
        <v>14.4</v>
      </c>
      <c r="K31" s="68">
        <f>K30*B48</f>
        <v>15</v>
      </c>
      <c r="L31" s="68">
        <f>L30*B48</f>
        <v>75</v>
      </c>
      <c r="M31" s="68">
        <f>M30*B48</f>
        <v>10</v>
      </c>
      <c r="N31" s="68">
        <f>N30*B48</f>
        <v>3</v>
      </c>
      <c r="O31" s="68"/>
      <c r="P31" s="68"/>
      <c r="Q31" s="68"/>
      <c r="R31" s="68"/>
      <c r="S31" s="68">
        <f>S30*B48</f>
        <v>3</v>
      </c>
      <c r="T31" s="68"/>
      <c r="U31" s="68"/>
      <c r="V31" s="98"/>
      <c r="W31" s="68">
        <f>W30*B48</f>
        <v>4</v>
      </c>
      <c r="X31" s="68"/>
      <c r="Y31" s="68">
        <f>Y30*B48</f>
        <v>2</v>
      </c>
      <c r="Z31" s="68"/>
      <c r="AA31" s="68"/>
      <c r="AB31" s="68"/>
      <c r="AC31" s="98"/>
      <c r="AD31" s="98"/>
      <c r="AE31" s="98">
        <f>AE30*B48</f>
        <v>240</v>
      </c>
      <c r="AF31" s="98"/>
    </row>
    <row r="32" spans="1:32">
      <c r="A32" s="102" t="s">
        <v>217</v>
      </c>
      <c r="B32" s="68" t="s">
        <v>61</v>
      </c>
      <c r="C32" s="68">
        <v>60</v>
      </c>
      <c r="D32" s="68"/>
      <c r="E32" s="68"/>
      <c r="F32" s="68"/>
      <c r="G32" s="68"/>
      <c r="H32" s="68">
        <v>62.25</v>
      </c>
      <c r="I32" s="68">
        <v>14.9</v>
      </c>
      <c r="J32" s="68">
        <v>9</v>
      </c>
      <c r="K32" s="68"/>
      <c r="L32" s="68"/>
      <c r="M32" s="68"/>
      <c r="N32" s="68">
        <v>1.5</v>
      </c>
      <c r="O32" s="68">
        <v>3.75</v>
      </c>
      <c r="P32" s="68"/>
      <c r="Q32" s="68"/>
      <c r="R32" s="68"/>
      <c r="S32" s="68">
        <v>2.4</v>
      </c>
      <c r="T32" s="68">
        <v>0.09</v>
      </c>
      <c r="U32" s="68"/>
      <c r="V32" s="98"/>
      <c r="W32" s="68">
        <v>3.6</v>
      </c>
      <c r="X32" s="68"/>
      <c r="Y32" s="68">
        <v>2.8</v>
      </c>
      <c r="Z32" s="68"/>
      <c r="AA32" s="68"/>
      <c r="AB32" s="68"/>
      <c r="AC32" s="98"/>
      <c r="AD32" s="98"/>
      <c r="AE32" s="98"/>
      <c r="AF32" s="98"/>
    </row>
    <row r="33" spans="1:32">
      <c r="A33" s="102"/>
      <c r="B33" s="68"/>
      <c r="C33" s="68"/>
      <c r="D33" s="68"/>
      <c r="E33" s="68"/>
      <c r="F33" s="68"/>
      <c r="G33" s="68"/>
      <c r="H33" s="68"/>
      <c r="I33" s="68">
        <f>I32*B48</f>
        <v>29.8</v>
      </c>
      <c r="J33" s="68">
        <f>J32*B48</f>
        <v>18</v>
      </c>
      <c r="K33" s="68"/>
      <c r="L33" s="68"/>
      <c r="M33" s="68"/>
      <c r="N33" s="68">
        <f>N32*B48</f>
        <v>3</v>
      </c>
      <c r="O33" s="68">
        <f>O32*B48</f>
        <v>7.5</v>
      </c>
      <c r="P33" s="68"/>
      <c r="Q33" s="68"/>
      <c r="R33" s="68"/>
      <c r="S33" s="68">
        <f>S32*B48</f>
        <v>4.8</v>
      </c>
      <c r="T33" s="68">
        <f>T32*B48</f>
        <v>0.18</v>
      </c>
      <c r="U33" s="68"/>
      <c r="V33" s="98"/>
      <c r="W33" s="68">
        <f>W32*B48</f>
        <v>7.2</v>
      </c>
      <c r="X33" s="68"/>
      <c r="Y33" s="68">
        <f>Y32*B48</f>
        <v>5.6</v>
      </c>
      <c r="Z33" s="68"/>
      <c r="AA33" s="68"/>
      <c r="AB33" s="68"/>
      <c r="AC33" s="98"/>
      <c r="AD33" s="98"/>
      <c r="AE33" s="98"/>
      <c r="AF33" s="98"/>
    </row>
    <row r="34" spans="1:32">
      <c r="A34" s="102" t="s">
        <v>98</v>
      </c>
      <c r="B34" s="68" t="s">
        <v>61</v>
      </c>
      <c r="C34" s="68">
        <v>120</v>
      </c>
      <c r="D34" s="68"/>
      <c r="E34" s="68"/>
      <c r="F34" s="68">
        <v>4.2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>
        <v>40</v>
      </c>
      <c r="R34" s="68"/>
      <c r="S34" s="68"/>
      <c r="T34" s="68"/>
      <c r="U34" s="68"/>
      <c r="V34" s="98"/>
      <c r="W34" s="68"/>
      <c r="X34" s="68"/>
      <c r="Y34" s="68">
        <v>1</v>
      </c>
      <c r="Z34" s="68"/>
      <c r="AA34" s="68"/>
      <c r="AB34" s="68"/>
      <c r="AC34" s="98"/>
      <c r="AD34" s="98"/>
      <c r="AE34" s="98">
        <v>96</v>
      </c>
      <c r="AF34" s="98"/>
    </row>
    <row r="35" spans="1:32">
      <c r="A35" s="102"/>
      <c r="B35" s="68"/>
      <c r="C35" s="68"/>
      <c r="D35" s="68"/>
      <c r="E35" s="68"/>
      <c r="F35" s="68">
        <f>F34*B48</f>
        <v>8.4</v>
      </c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98"/>
      <c r="W35" s="68"/>
      <c r="X35" s="68"/>
      <c r="Y35" s="68">
        <f>Y34*B48</f>
        <v>2</v>
      </c>
      <c r="Z35" s="68"/>
      <c r="AA35" s="68"/>
      <c r="AB35" s="68"/>
      <c r="AC35" s="98"/>
      <c r="AD35" s="98"/>
      <c r="AE35" s="98">
        <f>AE34*B48</f>
        <v>192</v>
      </c>
      <c r="AF35" s="98"/>
    </row>
    <row r="36" spans="1:32">
      <c r="A36" s="102" t="s">
        <v>156</v>
      </c>
      <c r="B36" s="68" t="s">
        <v>144</v>
      </c>
      <c r="C36" s="68">
        <v>30</v>
      </c>
      <c r="D36" s="68"/>
      <c r="E36" s="68">
        <v>0.45</v>
      </c>
      <c r="F36" s="68">
        <v>1.2</v>
      </c>
      <c r="G36" s="68"/>
      <c r="H36" s="68"/>
      <c r="I36" s="68"/>
      <c r="J36" s="68">
        <v>0.76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98"/>
      <c r="W36" s="68"/>
      <c r="X36" s="68"/>
      <c r="Y36" s="68"/>
      <c r="Z36" s="68"/>
      <c r="AA36" s="68"/>
      <c r="AB36" s="68"/>
      <c r="AC36" s="98"/>
      <c r="AD36" s="98"/>
      <c r="AE36" s="98"/>
      <c r="AF36" s="98"/>
    </row>
    <row r="37" spans="1:32">
      <c r="A37" s="102"/>
      <c r="B37" s="68"/>
      <c r="C37" s="68"/>
      <c r="D37" s="68"/>
      <c r="E37" s="68">
        <f>E36*B48</f>
        <v>0.9</v>
      </c>
      <c r="F37" s="68"/>
      <c r="G37" s="68"/>
      <c r="H37" s="68"/>
      <c r="I37" s="68"/>
      <c r="J37" s="68">
        <f>J36*B48</f>
        <v>1.52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98"/>
      <c r="W37" s="68"/>
      <c r="X37" s="68"/>
      <c r="Y37" s="68"/>
      <c r="Z37" s="68"/>
      <c r="AA37" s="68"/>
      <c r="AB37" s="68"/>
      <c r="AC37" s="98"/>
      <c r="AD37" s="98"/>
      <c r="AE37" s="98"/>
      <c r="AF37" s="98"/>
    </row>
    <row r="38" spans="1:32">
      <c r="A38" s="102" t="s">
        <v>71</v>
      </c>
      <c r="B38" s="68" t="s">
        <v>144</v>
      </c>
      <c r="C38" s="68">
        <v>60</v>
      </c>
      <c r="D38" s="68">
        <v>60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98"/>
      <c r="W38" s="68"/>
      <c r="X38" s="68"/>
      <c r="Y38" s="68"/>
      <c r="Z38" s="68"/>
      <c r="AA38" s="68"/>
      <c r="AB38" s="68"/>
      <c r="AC38" s="98"/>
      <c r="AD38" s="98"/>
      <c r="AE38" s="98"/>
      <c r="AF38" s="98"/>
    </row>
    <row r="39" spans="1:32">
      <c r="A39" s="102"/>
      <c r="B39" s="68"/>
      <c r="C39" s="68"/>
      <c r="D39" s="68">
        <f>D38*B48</f>
        <v>120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98"/>
      <c r="W39" s="68"/>
      <c r="X39" s="68"/>
      <c r="Y39" s="68"/>
      <c r="Z39" s="68"/>
      <c r="AA39" s="68"/>
      <c r="AB39" s="68"/>
      <c r="AC39" s="98"/>
      <c r="AD39" s="98"/>
      <c r="AE39" s="98"/>
      <c r="AF39" s="98"/>
    </row>
    <row r="40" spans="1:32">
      <c r="A40" s="143" t="s">
        <v>227</v>
      </c>
      <c r="B40" s="68" t="s">
        <v>144</v>
      </c>
      <c r="C40" s="68">
        <v>150</v>
      </c>
      <c r="D40" s="68"/>
      <c r="E40" s="68">
        <v>7.5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>
        <v>18</v>
      </c>
      <c r="V40" s="98"/>
      <c r="W40" s="68"/>
      <c r="X40" s="68"/>
      <c r="Y40" s="68"/>
      <c r="Z40" s="68"/>
      <c r="AA40" s="68"/>
      <c r="AB40" s="68"/>
      <c r="AC40" s="98">
        <v>0.2</v>
      </c>
      <c r="AD40" s="98"/>
      <c r="AE40" s="98">
        <v>145.19999999999999</v>
      </c>
      <c r="AF40" s="98"/>
    </row>
    <row r="41" spans="1:32">
      <c r="A41" s="102"/>
      <c r="B41" s="68"/>
      <c r="C41" s="68"/>
      <c r="D41" s="68"/>
      <c r="E41" s="68">
        <f>E40*B48</f>
        <v>15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98"/>
      <c r="W41" s="68"/>
      <c r="X41" s="68"/>
      <c r="Y41" s="68"/>
      <c r="Z41" s="68"/>
      <c r="AA41" s="68"/>
      <c r="AB41" s="68"/>
      <c r="AC41" s="98"/>
      <c r="AD41" s="98"/>
      <c r="AE41" s="98">
        <f>AE40*B48</f>
        <v>290.39999999999998</v>
      </c>
      <c r="AF41" s="98"/>
    </row>
    <row r="42" spans="1:32">
      <c r="A42" s="102" t="s">
        <v>73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98"/>
      <c r="W42" s="68"/>
      <c r="X42" s="68"/>
      <c r="Y42" s="68"/>
      <c r="Z42" s="68"/>
      <c r="AA42" s="68"/>
      <c r="AB42" s="68"/>
      <c r="AC42" s="98"/>
      <c r="AD42" s="98"/>
      <c r="AE42" s="98"/>
      <c r="AF42" s="98"/>
    </row>
    <row r="43" spans="1:32">
      <c r="A43" s="102" t="s">
        <v>218</v>
      </c>
      <c r="B43" s="68" t="s">
        <v>144</v>
      </c>
      <c r="C43" s="68">
        <v>60</v>
      </c>
      <c r="D43" s="68"/>
      <c r="E43" s="68">
        <v>3.2</v>
      </c>
      <c r="F43" s="68"/>
      <c r="G43" s="68"/>
      <c r="H43" s="68"/>
      <c r="I43" s="68"/>
      <c r="J43" s="68"/>
      <c r="K43" s="68"/>
      <c r="L43" s="68"/>
      <c r="M43" s="68"/>
      <c r="N43" s="68">
        <v>39.659999999999997</v>
      </c>
      <c r="O43" s="68"/>
      <c r="P43" s="68">
        <v>0.87</v>
      </c>
      <c r="Q43" s="68"/>
      <c r="R43" s="68">
        <v>21.96</v>
      </c>
      <c r="S43" s="68"/>
      <c r="T43" s="68">
        <v>0.11600000000000001</v>
      </c>
      <c r="U43" s="68"/>
      <c r="V43" s="98"/>
      <c r="W43" s="68">
        <v>0.27</v>
      </c>
      <c r="X43" s="68"/>
      <c r="Y43" s="68">
        <v>1.6</v>
      </c>
      <c r="Z43" s="68">
        <v>20</v>
      </c>
      <c r="AA43" s="68">
        <v>10</v>
      </c>
      <c r="AB43" s="68"/>
      <c r="AC43" s="98"/>
      <c r="AD43" s="98">
        <v>3.0000000000000001E-3</v>
      </c>
      <c r="AE43" s="98">
        <v>15.39</v>
      </c>
      <c r="AF43" s="98"/>
    </row>
    <row r="44" spans="1:32">
      <c r="A44" s="102"/>
      <c r="B44" s="68"/>
      <c r="C44" s="68"/>
      <c r="D44" s="68"/>
      <c r="E44" s="68">
        <f>E43*B48</f>
        <v>6.4</v>
      </c>
      <c r="F44" s="68"/>
      <c r="G44" s="68"/>
      <c r="H44" s="68"/>
      <c r="I44" s="68"/>
      <c r="J44" s="68"/>
      <c r="K44" s="68"/>
      <c r="L44" s="68"/>
      <c r="M44" s="68">
        <f>M43*B48</f>
        <v>0</v>
      </c>
      <c r="N44" s="68">
        <f>N43*B48</f>
        <v>79.319999999999993</v>
      </c>
      <c r="O44" s="68">
        <f>O43*B48</f>
        <v>0</v>
      </c>
      <c r="P44" s="68"/>
      <c r="Q44" s="68"/>
      <c r="R44" s="68"/>
      <c r="S44" s="68"/>
      <c r="T44" s="68">
        <f>T43*B48</f>
        <v>0.23200000000000001</v>
      </c>
      <c r="U44" s="68"/>
      <c r="V44" s="37"/>
      <c r="W44" s="68">
        <f>W43*B48</f>
        <v>0.54</v>
      </c>
      <c r="X44" s="68"/>
      <c r="Y44" s="68">
        <f>Y43*B48</f>
        <v>3.2</v>
      </c>
      <c r="Z44" s="68"/>
      <c r="AA44" s="68"/>
      <c r="AB44" s="68"/>
      <c r="AC44" s="37"/>
      <c r="AD44" s="37"/>
      <c r="AE44" s="37">
        <f>AE43*B48</f>
        <v>30.78</v>
      </c>
      <c r="AF44" s="37"/>
    </row>
    <row r="45" spans="1:32">
      <c r="A45" s="102" t="s">
        <v>219</v>
      </c>
      <c r="B45" s="68" t="s">
        <v>61</v>
      </c>
      <c r="C45" s="68">
        <v>150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98"/>
      <c r="W45" s="68"/>
      <c r="X45" s="68"/>
      <c r="Y45" s="68"/>
      <c r="Z45" s="68"/>
      <c r="AA45" s="68"/>
      <c r="AB45" s="68">
        <v>154.5</v>
      </c>
      <c r="AC45" s="98"/>
      <c r="AD45" s="98"/>
      <c r="AE45" s="98"/>
      <c r="AF45" s="98"/>
    </row>
    <row r="46" spans="1:32">
      <c r="A46" s="102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37"/>
      <c r="W46" s="68"/>
      <c r="X46" s="68"/>
      <c r="Y46" s="68"/>
      <c r="Z46" s="68"/>
      <c r="AA46" s="68"/>
      <c r="AB46" s="68"/>
      <c r="AC46" s="37"/>
      <c r="AD46" s="37"/>
      <c r="AE46" s="37"/>
      <c r="AF46" s="37"/>
    </row>
    <row r="47" spans="1:32">
      <c r="A47" s="102" t="s">
        <v>76</v>
      </c>
      <c r="B47" s="68"/>
      <c r="C47" s="68"/>
      <c r="D47" s="68">
        <f>D38+D18</f>
        <v>90</v>
      </c>
      <c r="E47" s="68">
        <f>E45+E43+E40+E36+E28+E22+E16</f>
        <v>29.799999999999997</v>
      </c>
      <c r="F47" s="68">
        <f>F36+F34+F30+F18+F16</f>
        <v>17.5</v>
      </c>
      <c r="G47" s="68">
        <f>G45+G16</f>
        <v>68.099999999999994</v>
      </c>
      <c r="H47" s="68">
        <f>SUM(H19:H46)</f>
        <v>62.25</v>
      </c>
      <c r="I47" s="68">
        <f>I36+I34+I32+I30</f>
        <v>38.840000000000003</v>
      </c>
      <c r="J47" s="68">
        <f>J36+J34+J32+J30+J28</f>
        <v>27.46</v>
      </c>
      <c r="K47" s="68">
        <f>K36+K34+K32+K30+K28</f>
        <v>55</v>
      </c>
      <c r="L47" s="68">
        <f>L36+L32+L30+L29</f>
        <v>37.5</v>
      </c>
      <c r="M47" s="68">
        <f>M43+M30</f>
        <v>5</v>
      </c>
      <c r="N47" s="68">
        <f>N43+N32+N30</f>
        <v>42.66</v>
      </c>
      <c r="O47" s="68">
        <f>O43+O34+O32</f>
        <v>3.75</v>
      </c>
      <c r="P47" s="68">
        <f>SUM(P19:P46)</f>
        <v>0.87</v>
      </c>
      <c r="Q47" s="68">
        <f>SUM(Q19:Q46)</f>
        <v>40</v>
      </c>
      <c r="R47" s="68">
        <f>SUM(R19:R46)</f>
        <v>21.96</v>
      </c>
      <c r="S47" s="68">
        <f>S32+S30+S28</f>
        <v>8.9</v>
      </c>
      <c r="T47" s="68">
        <f>T43+T32+T16</f>
        <v>0.20600000000000002</v>
      </c>
      <c r="U47" s="68">
        <f>SUM(U20:U46)</f>
        <v>18</v>
      </c>
      <c r="V47" s="106">
        <v>150</v>
      </c>
      <c r="W47" s="68">
        <f>W43+W36+W34+W32+W20+W18+W30+W28+W16</f>
        <v>9.870000000000001</v>
      </c>
      <c r="X47" s="68">
        <f>SUM(X20:X46)</f>
        <v>7.4999999999999997E-2</v>
      </c>
      <c r="Y47" s="68">
        <f>Y43+Y34+Y32+Y30+Y28+Y16</f>
        <v>8.9</v>
      </c>
      <c r="Z47" s="68">
        <f>SUM(Z19:Z46)</f>
        <v>20</v>
      </c>
      <c r="AA47" s="68">
        <v>10</v>
      </c>
      <c r="AB47" s="68">
        <f>SUM(AB19:AB46)</f>
        <v>154.5</v>
      </c>
      <c r="AC47" s="106">
        <f>SUM(AC40:AC46)</f>
        <v>0.2</v>
      </c>
      <c r="AD47" s="106">
        <f>SUM(AD43:AD46)</f>
        <v>3.0000000000000001E-3</v>
      </c>
      <c r="AE47" s="106"/>
      <c r="AF47" s="106"/>
    </row>
    <row r="48" spans="1:32">
      <c r="A48" s="102" t="s">
        <v>77</v>
      </c>
      <c r="B48" s="68">
        <v>2</v>
      </c>
      <c r="C48" s="68"/>
      <c r="D48" s="86">
        <v>0.5</v>
      </c>
      <c r="E48" s="86">
        <v>0.3</v>
      </c>
      <c r="F48" s="86">
        <v>0.2</v>
      </c>
      <c r="G48" s="86">
        <v>1</v>
      </c>
      <c r="H48" s="86">
        <v>0.5</v>
      </c>
      <c r="I48" s="86">
        <v>0.4</v>
      </c>
      <c r="J48" s="86">
        <v>0.3</v>
      </c>
      <c r="K48" s="86">
        <v>0.55000000000000004</v>
      </c>
      <c r="L48" s="86">
        <v>0.4</v>
      </c>
      <c r="M48" s="86">
        <v>0.05</v>
      </c>
      <c r="N48" s="86">
        <v>0.4</v>
      </c>
      <c r="O48" s="86">
        <v>0.03</v>
      </c>
      <c r="P48" s="86">
        <v>0.01</v>
      </c>
      <c r="Q48" s="86">
        <v>0.3</v>
      </c>
      <c r="R48" s="86">
        <v>0.2</v>
      </c>
      <c r="S48" s="86">
        <v>0.1</v>
      </c>
      <c r="T48" s="107">
        <v>2</v>
      </c>
      <c r="U48" s="86">
        <v>0.1</v>
      </c>
      <c r="V48" s="108">
        <v>1</v>
      </c>
      <c r="W48" s="86">
        <v>0.1</v>
      </c>
      <c r="X48" s="86">
        <v>0.01</v>
      </c>
      <c r="Y48" s="86">
        <v>7.0000000000000007E-2</v>
      </c>
      <c r="Z48" s="86">
        <v>0.2</v>
      </c>
      <c r="AA48" s="86">
        <v>0.1</v>
      </c>
      <c r="AB48" s="86">
        <v>1</v>
      </c>
      <c r="AC48" s="109">
        <v>0.01</v>
      </c>
      <c r="AD48" s="185">
        <v>1</v>
      </c>
      <c r="AE48" s="109"/>
      <c r="AF48" s="109"/>
    </row>
    <row r="49" spans="1:32">
      <c r="A49" s="102" t="s">
        <v>78</v>
      </c>
      <c r="B49" s="88">
        <f>B50/B48</f>
        <v>277.41277750000006</v>
      </c>
      <c r="C49" s="68"/>
      <c r="D49" s="71">
        <v>51.111109999999996</v>
      </c>
      <c r="E49" s="71">
        <v>27</v>
      </c>
      <c r="F49" s="71">
        <v>550</v>
      </c>
      <c r="G49" s="71">
        <v>60</v>
      </c>
      <c r="H49" s="88">
        <v>360</v>
      </c>
      <c r="I49" s="88">
        <v>19</v>
      </c>
      <c r="J49" s="88">
        <v>19</v>
      </c>
      <c r="K49" s="88">
        <v>20</v>
      </c>
      <c r="L49" s="88">
        <v>17</v>
      </c>
      <c r="M49" s="88">
        <v>180</v>
      </c>
      <c r="N49" s="88">
        <v>32</v>
      </c>
      <c r="O49" s="88">
        <v>70</v>
      </c>
      <c r="P49" s="88">
        <v>485</v>
      </c>
      <c r="Q49" s="88">
        <v>25</v>
      </c>
      <c r="R49" s="88">
        <v>270</v>
      </c>
      <c r="S49" s="88">
        <v>108</v>
      </c>
      <c r="T49" s="88">
        <v>7</v>
      </c>
      <c r="U49" s="88">
        <v>100</v>
      </c>
      <c r="V49" s="110">
        <v>35</v>
      </c>
      <c r="W49" s="77">
        <v>80</v>
      </c>
      <c r="X49" s="88">
        <v>450</v>
      </c>
      <c r="Y49" s="88">
        <v>15</v>
      </c>
      <c r="Z49" s="88">
        <v>35</v>
      </c>
      <c r="AA49" s="88">
        <v>340</v>
      </c>
      <c r="AB49" s="88">
        <v>110</v>
      </c>
      <c r="AC49" s="111">
        <v>447</v>
      </c>
      <c r="AD49" s="111">
        <v>3</v>
      </c>
      <c r="AE49" s="111"/>
      <c r="AF49" s="111"/>
    </row>
    <row r="50" spans="1:32">
      <c r="A50" s="102" t="s">
        <v>79</v>
      </c>
      <c r="B50" s="88">
        <f>D50+E50+F50+G50+H50+I50+J50+K50+L50+M50+N50+O50+P50+Q50+S50+T50+U50+W50+X50+Y50+Z50+AA50+AB50+AC50</f>
        <v>554.82555500000012</v>
      </c>
      <c r="C50" s="68"/>
      <c r="D50" s="88">
        <f t="shared" ref="D50:AE50" si="0">D48*D49</f>
        <v>25.555554999999998</v>
      </c>
      <c r="E50" s="88">
        <f t="shared" si="0"/>
        <v>8.1</v>
      </c>
      <c r="F50" s="88">
        <f t="shared" si="0"/>
        <v>110</v>
      </c>
      <c r="G50" s="88">
        <f t="shared" si="0"/>
        <v>60</v>
      </c>
      <c r="H50" s="88">
        <f t="shared" si="0"/>
        <v>180</v>
      </c>
      <c r="I50" s="88">
        <f t="shared" si="0"/>
        <v>7.6000000000000005</v>
      </c>
      <c r="J50" s="88">
        <f t="shared" si="0"/>
        <v>5.7</v>
      </c>
      <c r="K50" s="88">
        <f t="shared" si="0"/>
        <v>11</v>
      </c>
      <c r="L50" s="88">
        <f t="shared" si="0"/>
        <v>6.8000000000000007</v>
      </c>
      <c r="M50" s="88">
        <f t="shared" si="0"/>
        <v>9</v>
      </c>
      <c r="N50" s="88">
        <f t="shared" si="0"/>
        <v>12.8</v>
      </c>
      <c r="O50" s="88">
        <f t="shared" si="0"/>
        <v>2.1</v>
      </c>
      <c r="P50" s="88">
        <f t="shared" si="0"/>
        <v>4.8500000000000005</v>
      </c>
      <c r="Q50" s="88">
        <f t="shared" si="0"/>
        <v>7.5</v>
      </c>
      <c r="R50" s="88">
        <f t="shared" si="0"/>
        <v>54</v>
      </c>
      <c r="S50" s="88">
        <f t="shared" si="0"/>
        <v>10.8</v>
      </c>
      <c r="T50" s="88">
        <f t="shared" si="0"/>
        <v>14</v>
      </c>
      <c r="U50" s="88">
        <f t="shared" si="0"/>
        <v>10</v>
      </c>
      <c r="V50" s="110">
        <f t="shared" si="0"/>
        <v>35</v>
      </c>
      <c r="W50" s="88">
        <f t="shared" si="0"/>
        <v>8</v>
      </c>
      <c r="X50" s="88">
        <f t="shared" si="0"/>
        <v>4.5</v>
      </c>
      <c r="Y50" s="88">
        <f t="shared" si="0"/>
        <v>1.05</v>
      </c>
      <c r="Z50" s="88">
        <f t="shared" si="0"/>
        <v>7</v>
      </c>
      <c r="AA50" s="88">
        <f t="shared" si="0"/>
        <v>34</v>
      </c>
      <c r="AB50" s="88">
        <v>10</v>
      </c>
      <c r="AC50" s="111">
        <f t="shared" si="0"/>
        <v>4.47</v>
      </c>
      <c r="AD50" s="111">
        <f t="shared" si="0"/>
        <v>3</v>
      </c>
      <c r="AE50" s="111">
        <f t="shared" si="0"/>
        <v>0</v>
      </c>
      <c r="AF50" s="111"/>
    </row>
    <row r="51" spans="1:32">
      <c r="A51" s="20" t="s">
        <v>80</v>
      </c>
      <c r="B51" s="55"/>
      <c r="C51" s="55"/>
      <c r="D51" s="55"/>
      <c r="E51" s="55"/>
      <c r="F51" s="55" t="s">
        <v>102</v>
      </c>
      <c r="G51" s="55"/>
      <c r="H51" s="55"/>
      <c r="I51" s="55"/>
      <c r="J51" s="55"/>
      <c r="K51" s="55"/>
      <c r="L51" s="55"/>
    </row>
    <row r="52" spans="1:32">
      <c r="A52" s="55"/>
      <c r="F52" s="55" t="s">
        <v>82</v>
      </c>
      <c r="G52" s="55"/>
      <c r="H52" s="55"/>
      <c r="I52" s="55"/>
      <c r="J52" s="55"/>
      <c r="K52" s="55"/>
    </row>
    <row r="53" spans="1:32">
      <c r="A53" s="186" t="s">
        <v>280</v>
      </c>
    </row>
  </sheetData>
  <pageMargins left="0" right="0" top="0" bottom="7.8472222222222193E-2" header="0.51180555555555496" footer="0.51180555555555496"/>
  <pageSetup paperSize="9" scale="56" firstPageNumber="0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2"/>
  <sheetViews>
    <sheetView topLeftCell="C22" zoomScale="96" zoomScaleNormal="96" workbookViewId="0">
      <selection activeCell="N43" sqref="N43"/>
    </sheetView>
  </sheetViews>
  <sheetFormatPr defaultColWidth="8.5546875" defaultRowHeight="14.4"/>
  <cols>
    <col min="1" max="1" width="32.21875" customWidth="1"/>
    <col min="2" max="5" width="2.77734375" customWidth="1"/>
    <col min="6" max="12" width="5.5546875" customWidth="1"/>
    <col min="13" max="13" width="5.33203125" customWidth="1"/>
    <col min="14" max="16" width="5.5546875" customWidth="1"/>
    <col min="17" max="17" width="6" customWidth="1"/>
    <col min="18" max="34" width="5.5546875" customWidth="1"/>
    <col min="35" max="35" width="5.88671875" customWidth="1"/>
    <col min="36" max="36" width="1.109375" hidden="1" customWidth="1"/>
    <col min="37" max="37" width="0.88671875" hidden="1" customWidth="1"/>
    <col min="38" max="38" width="7.77734375" hidden="1" customWidth="1"/>
    <col min="39" max="39" width="7.77734375" customWidth="1"/>
    <col min="40" max="40" width="6.5546875" customWidth="1"/>
    <col min="41" max="41" width="7.6640625" customWidth="1"/>
    <col min="42" max="42" width="0.33203125" hidden="1" customWidth="1"/>
    <col min="43" max="43" width="8.5546875" hidden="1" customWidth="1"/>
    <col min="44" max="44" width="0.33203125" customWidth="1"/>
  </cols>
  <sheetData>
    <row r="1" spans="1:44" ht="14.4" customHeight="1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46" t="s">
        <v>435</v>
      </c>
      <c r="AN1" s="546"/>
      <c r="AO1" s="546"/>
      <c r="AP1" s="546"/>
      <c r="AQ1" s="546"/>
      <c r="AR1" s="546"/>
    </row>
    <row r="2" spans="1:44">
      <c r="A2" s="518" t="s">
        <v>290</v>
      </c>
      <c r="B2" s="518"/>
      <c r="C2" s="518"/>
      <c r="D2" s="518"/>
      <c r="E2" s="518"/>
      <c r="F2" s="518"/>
      <c r="G2" s="518"/>
      <c r="H2" s="517" t="s">
        <v>291</v>
      </c>
      <c r="I2" s="517"/>
      <c r="J2" s="517"/>
      <c r="K2" s="517"/>
      <c r="L2" s="517"/>
      <c r="M2" s="187"/>
      <c r="N2" s="517" t="s">
        <v>361</v>
      </c>
      <c r="O2" s="517"/>
      <c r="P2" s="517"/>
      <c r="Q2" s="517"/>
      <c r="R2" s="517"/>
      <c r="S2" s="517"/>
      <c r="T2" s="517"/>
      <c r="U2" s="187"/>
      <c r="V2" s="629" t="s">
        <v>340</v>
      </c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</row>
    <row r="3" spans="1:44">
      <c r="A3" s="187" t="s">
        <v>291</v>
      </c>
      <c r="B3" s="187"/>
      <c r="C3" s="187" t="s">
        <v>291</v>
      </c>
      <c r="D3" s="187"/>
      <c r="E3" s="187" t="s">
        <v>291</v>
      </c>
      <c r="G3" s="187" t="s">
        <v>291</v>
      </c>
      <c r="H3" s="510" t="s">
        <v>292</v>
      </c>
      <c r="I3" s="510"/>
      <c r="J3" s="510"/>
      <c r="K3" s="510"/>
      <c r="L3" s="510"/>
      <c r="M3" s="187"/>
      <c r="N3" s="510" t="s">
        <v>293</v>
      </c>
      <c r="O3" s="510"/>
      <c r="P3" s="510"/>
      <c r="Q3" s="510"/>
      <c r="R3" s="510"/>
      <c r="S3" s="510"/>
      <c r="T3" s="51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</row>
    <row r="4" spans="1:44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361" t="s">
        <v>294</v>
      </c>
      <c r="AJ4" s="361"/>
      <c r="AK4" s="361"/>
      <c r="AL4" s="187"/>
      <c r="AM4" s="187"/>
      <c r="AN4" s="355" t="s">
        <v>5</v>
      </c>
      <c r="AO4" s="401"/>
      <c r="AP4" s="401"/>
      <c r="AQ4" s="359"/>
      <c r="AR4" s="359"/>
    </row>
    <row r="5" spans="1:44">
      <c r="A5" s="542" t="s">
        <v>409</v>
      </c>
      <c r="B5" s="542"/>
      <c r="C5" s="542"/>
      <c r="D5" s="542"/>
      <c r="E5" s="542"/>
      <c r="F5" s="542"/>
      <c r="G5" s="542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361"/>
      <c r="AL5" s="361"/>
      <c r="AM5" s="373"/>
      <c r="AN5" s="402" t="s">
        <v>295</v>
      </c>
      <c r="AO5" s="403"/>
      <c r="AP5" s="403"/>
      <c r="AQ5" s="404"/>
      <c r="AR5" s="404"/>
    </row>
    <row r="6" spans="1:44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297" t="s">
        <v>132</v>
      </c>
      <c r="AB6" s="517"/>
      <c r="AC6" s="517"/>
      <c r="AD6" s="517"/>
      <c r="AE6" s="517"/>
      <c r="AF6" s="517"/>
      <c r="AG6" s="187">
        <v>2025</v>
      </c>
      <c r="AH6" s="373" t="s">
        <v>296</v>
      </c>
      <c r="AI6" s="380" t="s">
        <v>297</v>
      </c>
      <c r="AJ6" s="373" t="s">
        <v>297</v>
      </c>
      <c r="AK6" s="373"/>
      <c r="AL6" s="361"/>
      <c r="AM6" s="361"/>
      <c r="AN6" s="405"/>
      <c r="AO6" s="406"/>
      <c r="AP6" s="406"/>
      <c r="AQ6" s="407"/>
      <c r="AR6" s="407"/>
    </row>
    <row r="7" spans="1:44" ht="14.4" customHeight="1">
      <c r="A7" s="286" t="s">
        <v>298</v>
      </c>
      <c r="B7" s="287"/>
      <c r="C7" s="287"/>
      <c r="D7" s="287"/>
      <c r="E7" s="287"/>
      <c r="F7" s="288"/>
      <c r="G7" s="521" t="s">
        <v>299</v>
      </c>
      <c r="H7" s="522"/>
      <c r="I7" s="523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531"/>
      <c r="Y7" s="532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356"/>
      <c r="AO7" s="408"/>
      <c r="AP7" s="408"/>
      <c r="AQ7" s="409"/>
      <c r="AR7" s="409"/>
    </row>
    <row r="8" spans="1:44">
      <c r="A8" s="292"/>
      <c r="B8" s="293"/>
      <c r="C8" s="293"/>
      <c r="D8" s="293"/>
      <c r="E8" s="293"/>
      <c r="F8" s="294"/>
      <c r="G8" s="524"/>
      <c r="H8" s="525"/>
      <c r="I8" s="526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4"/>
      <c r="Y8" s="535"/>
      <c r="Z8" s="187"/>
      <c r="AA8" s="188" t="s">
        <v>303</v>
      </c>
      <c r="AB8" s="188"/>
      <c r="AC8" s="378" t="s">
        <v>364</v>
      </c>
      <c r="AD8" s="378"/>
      <c r="AE8" s="378"/>
      <c r="AF8" s="378"/>
      <c r="AG8" s="188"/>
      <c r="AH8" s="188"/>
      <c r="AI8" s="361" t="s">
        <v>304</v>
      </c>
      <c r="AJ8" s="373"/>
      <c r="AK8" s="361"/>
      <c r="AL8" s="361"/>
      <c r="AM8" s="361"/>
      <c r="AN8" s="357"/>
      <c r="AO8" s="378"/>
      <c r="AP8" s="378"/>
      <c r="AQ8" s="410"/>
      <c r="AR8" s="410"/>
    </row>
    <row r="9" spans="1:44" ht="14.4" customHeight="1">
      <c r="A9" s="286" t="s">
        <v>305</v>
      </c>
      <c r="B9" s="287"/>
      <c r="C9" s="288"/>
      <c r="D9" s="521" t="s">
        <v>306</v>
      </c>
      <c r="E9" s="522"/>
      <c r="F9" s="523"/>
      <c r="G9" s="524"/>
      <c r="H9" s="525"/>
      <c r="I9" s="526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4"/>
      <c r="Y9" s="535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356"/>
      <c r="AO9" s="408"/>
      <c r="AP9" s="408"/>
      <c r="AQ9" s="409"/>
      <c r="AR9" s="409"/>
    </row>
    <row r="10" spans="1:44">
      <c r="A10" s="289"/>
      <c r="B10" s="290"/>
      <c r="C10" s="291"/>
      <c r="D10" s="524"/>
      <c r="E10" s="525"/>
      <c r="F10" s="526"/>
      <c r="G10" s="524"/>
      <c r="H10" s="525"/>
      <c r="I10" s="526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4"/>
      <c r="Y10" s="535"/>
      <c r="Z10" s="187"/>
      <c r="AA10" s="632" t="s">
        <v>307</v>
      </c>
      <c r="AB10" s="632"/>
      <c r="AC10" s="632"/>
      <c r="AD10" s="632"/>
      <c r="AE10" s="632"/>
      <c r="AF10" s="632"/>
      <c r="AG10" s="632"/>
      <c r="AH10" s="632"/>
      <c r="AI10" s="515"/>
      <c r="AJ10" s="515"/>
      <c r="AK10" s="515"/>
      <c r="AL10" s="515"/>
      <c r="AM10" s="515"/>
      <c r="AN10" s="413"/>
      <c r="AO10" s="378"/>
      <c r="AP10" s="378"/>
      <c r="AQ10" s="410"/>
      <c r="AR10" s="410"/>
    </row>
    <row r="11" spans="1:44">
      <c r="A11" s="292"/>
      <c r="B11" s="293"/>
      <c r="C11" s="294"/>
      <c r="D11" s="527"/>
      <c r="E11" s="528"/>
      <c r="F11" s="529"/>
      <c r="G11" s="527"/>
      <c r="H11" s="528"/>
      <c r="I11" s="529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7"/>
      <c r="Y11" s="538"/>
      <c r="Z11" s="187"/>
      <c r="AA11" s="296"/>
      <c r="AB11" s="296"/>
      <c r="AC11" s="296"/>
      <c r="AD11" s="296"/>
      <c r="AE11" s="296"/>
      <c r="AF11" s="296"/>
      <c r="AG11" s="296"/>
      <c r="AH11" s="296"/>
      <c r="AI11" s="379"/>
      <c r="AJ11" s="296"/>
      <c r="AK11" s="296"/>
      <c r="AL11" s="296"/>
      <c r="AM11" s="296"/>
      <c r="AN11" s="414"/>
      <c r="AO11" s="408"/>
      <c r="AP11" s="408"/>
      <c r="AQ11" s="409"/>
      <c r="AR11" s="409"/>
    </row>
    <row r="12" spans="1:44" ht="15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374"/>
      <c r="J12" s="280">
        <v>4</v>
      </c>
      <c r="K12" s="281"/>
      <c r="L12" s="281"/>
      <c r="M12" s="281"/>
      <c r="N12" s="282"/>
      <c r="O12" s="280">
        <v>5</v>
      </c>
      <c r="P12" s="281"/>
      <c r="Q12" s="281"/>
      <c r="R12" s="282"/>
      <c r="S12" s="280">
        <v>6</v>
      </c>
      <c r="T12" s="281"/>
      <c r="U12" s="282"/>
      <c r="V12" s="280">
        <v>7</v>
      </c>
      <c r="W12" s="281"/>
      <c r="X12" s="281"/>
      <c r="Y12" s="282"/>
      <c r="Z12" s="187"/>
      <c r="AA12" s="515" t="s">
        <v>308</v>
      </c>
      <c r="AB12" s="515"/>
      <c r="AC12" s="515"/>
      <c r="AD12" s="515"/>
      <c r="AE12" s="515"/>
      <c r="AF12" s="517" t="s">
        <v>365</v>
      </c>
      <c r="AG12" s="517"/>
      <c r="AH12" s="517"/>
      <c r="AI12" s="517"/>
      <c r="AJ12" s="515"/>
      <c r="AK12" s="515"/>
      <c r="AL12" s="515"/>
      <c r="AM12" s="515"/>
      <c r="AN12" s="415"/>
      <c r="AO12" s="411"/>
      <c r="AP12" s="411"/>
      <c r="AQ12" s="412"/>
      <c r="AR12" s="412"/>
    </row>
    <row r="13" spans="1:44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83">
        <v>173.81</v>
      </c>
      <c r="P13" s="284"/>
      <c r="Q13" s="284"/>
      <c r="R13" s="285"/>
      <c r="S13" s="283"/>
      <c r="T13" s="284"/>
      <c r="U13" s="285"/>
      <c r="V13" s="283"/>
      <c r="W13" s="284"/>
      <c r="X13" s="284"/>
      <c r="Y13" s="285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90"/>
      <c r="AK13" s="190"/>
      <c r="AL13" s="190"/>
      <c r="AM13" s="190"/>
      <c r="AN13" s="187"/>
      <c r="AO13" s="187"/>
      <c r="AP13" s="187"/>
      <c r="AQ13" s="187"/>
      <c r="AR13" s="187"/>
    </row>
    <row r="14" spans="1:44" ht="15" customHeight="1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2"/>
      <c r="Y14" s="503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</row>
    <row r="15" spans="1:44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2"/>
      <c r="Y15" s="503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</row>
    <row r="16" spans="1:44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3"/>
      <c r="Z16" s="187"/>
      <c r="AA16" s="187"/>
      <c r="AB16" s="187"/>
      <c r="AC16" s="187"/>
      <c r="AD16" s="187"/>
      <c r="AE16" s="187"/>
      <c r="AF16" s="516" t="s">
        <v>366</v>
      </c>
      <c r="AG16" s="516"/>
      <c r="AH16" s="516"/>
      <c r="AI16" s="516"/>
      <c r="AJ16" s="516"/>
      <c r="AK16" s="516"/>
      <c r="AL16" s="516"/>
      <c r="AM16" s="516"/>
      <c r="AN16" s="516"/>
      <c r="AO16" s="187" t="s">
        <v>423</v>
      </c>
      <c r="AP16" s="187"/>
      <c r="AQ16" s="187"/>
      <c r="AR16" s="187"/>
    </row>
    <row r="17" spans="1:44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</row>
    <row r="18" spans="1:44" ht="17.399999999999999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9"/>
      <c r="AM18" s="547" t="s">
        <v>313</v>
      </c>
      <c r="AN18" s="548"/>
      <c r="AO18" s="548"/>
      <c r="AP18" s="548"/>
      <c r="AQ18" s="548"/>
      <c r="AR18" s="549"/>
    </row>
    <row r="19" spans="1:44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554"/>
      <c r="L19" s="554"/>
      <c r="M19" s="554"/>
      <c r="N19" s="554"/>
      <c r="O19" s="555"/>
      <c r="P19" s="553" t="s">
        <v>63</v>
      </c>
      <c r="Q19" s="555"/>
      <c r="R19" s="553" t="s">
        <v>116</v>
      </c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92" t="s">
        <v>119</v>
      </c>
      <c r="AG19" s="593"/>
      <c r="AH19" s="593"/>
      <c r="AI19" s="593"/>
      <c r="AJ19" s="593"/>
      <c r="AK19" s="593"/>
      <c r="AL19" s="594"/>
      <c r="AM19" s="547" t="s">
        <v>316</v>
      </c>
      <c r="AN19" s="548"/>
      <c r="AO19" s="548"/>
      <c r="AP19" s="548"/>
      <c r="AQ19" s="548"/>
      <c r="AR19" s="549"/>
    </row>
    <row r="20" spans="1:44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1"/>
      <c r="P20" s="559"/>
      <c r="Q20" s="561"/>
      <c r="R20" s="559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59"/>
      <c r="AG20" s="560"/>
      <c r="AH20" s="560"/>
      <c r="AI20" s="560"/>
      <c r="AJ20" s="560"/>
      <c r="AK20" s="560"/>
      <c r="AL20" s="561"/>
      <c r="AM20" s="547" t="s">
        <v>317</v>
      </c>
      <c r="AN20" s="548"/>
      <c r="AO20" s="549"/>
      <c r="AP20" s="547" t="s">
        <v>318</v>
      </c>
      <c r="AQ20" s="548"/>
      <c r="AR20" s="549"/>
    </row>
    <row r="21" spans="1:44" ht="90.6" customHeight="1">
      <c r="A21" s="559"/>
      <c r="B21" s="560"/>
      <c r="C21" s="560"/>
      <c r="D21" s="560"/>
      <c r="E21" s="561"/>
      <c r="F21" s="564"/>
      <c r="G21" s="552"/>
      <c r="H21" s="565" t="s">
        <v>413</v>
      </c>
      <c r="I21" s="566"/>
      <c r="J21" s="565" t="s">
        <v>38</v>
      </c>
      <c r="K21" s="566"/>
      <c r="L21" s="565" t="s">
        <v>285</v>
      </c>
      <c r="M21" s="566"/>
      <c r="N21" s="565" t="s">
        <v>414</v>
      </c>
      <c r="O21" s="566"/>
      <c r="P21" s="565" t="s">
        <v>64</v>
      </c>
      <c r="Q21" s="566"/>
      <c r="R21" s="565" t="s">
        <v>176</v>
      </c>
      <c r="S21" s="566"/>
      <c r="T21" s="565" t="s">
        <v>415</v>
      </c>
      <c r="U21" s="566"/>
      <c r="V21" s="565" t="s">
        <v>416</v>
      </c>
      <c r="W21" s="566"/>
      <c r="X21" s="565" t="s">
        <v>417</v>
      </c>
      <c r="Y21" s="566"/>
      <c r="Z21" s="565" t="s">
        <v>38</v>
      </c>
      <c r="AA21" s="566"/>
      <c r="AB21" s="565" t="s">
        <v>125</v>
      </c>
      <c r="AC21" s="566"/>
      <c r="AD21" s="565" t="s">
        <v>359</v>
      </c>
      <c r="AE21" s="566"/>
      <c r="AF21" s="565" t="s">
        <v>418</v>
      </c>
      <c r="AG21" s="566"/>
      <c r="AH21" s="595" t="s">
        <v>419</v>
      </c>
      <c r="AI21" s="596"/>
      <c r="AJ21" s="633"/>
      <c r="AK21" s="612" t="s">
        <v>291</v>
      </c>
      <c r="AL21" s="613"/>
      <c r="AM21" s="191" t="s">
        <v>14</v>
      </c>
      <c r="AN21" s="191" t="s">
        <v>78</v>
      </c>
      <c r="AO21" s="191" t="s">
        <v>319</v>
      </c>
      <c r="AP21" s="191" t="s">
        <v>14</v>
      </c>
      <c r="AQ21" s="191" t="s">
        <v>78</v>
      </c>
      <c r="AR21" s="191" t="s">
        <v>319</v>
      </c>
    </row>
    <row r="22" spans="1:44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32</v>
      </c>
      <c r="AK22" s="251">
        <v>33</v>
      </c>
      <c r="AL22" s="251">
        <v>34</v>
      </c>
      <c r="AM22" s="572">
        <v>35</v>
      </c>
      <c r="AN22" s="573"/>
      <c r="AO22" s="574"/>
      <c r="AP22" s="572">
        <v>36</v>
      </c>
      <c r="AQ22" s="573"/>
      <c r="AR22" s="574"/>
    </row>
    <row r="23" spans="1:44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249"/>
      <c r="AA23" s="249"/>
      <c r="AB23" s="249"/>
      <c r="AC23" s="249"/>
      <c r="AD23" s="249"/>
      <c r="AE23" s="249"/>
      <c r="AF23" s="249"/>
      <c r="AG23" s="249"/>
      <c r="AH23" s="256"/>
      <c r="AI23" s="256"/>
      <c r="AJ23" s="249"/>
      <c r="AK23" s="249"/>
      <c r="AL23" s="250"/>
      <c r="AM23" s="253">
        <v>50</v>
      </c>
      <c r="AN23" s="196"/>
      <c r="AO23" s="196"/>
      <c r="AP23" s="196"/>
      <c r="AQ23" s="196"/>
      <c r="AR23" s="196"/>
    </row>
    <row r="24" spans="1:44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0.04</v>
      </c>
      <c r="K24" s="576"/>
      <c r="L24" s="575">
        <v>0.01</v>
      </c>
      <c r="M24" s="576"/>
      <c r="N24" s="575">
        <v>0.2</v>
      </c>
      <c r="O24" s="576"/>
      <c r="P24" s="575">
        <v>0.2</v>
      </c>
      <c r="Q24" s="576"/>
      <c r="R24" s="575">
        <v>0.05</v>
      </c>
      <c r="S24" s="576"/>
      <c r="T24" s="575">
        <v>0.2</v>
      </c>
      <c r="U24" s="576"/>
      <c r="V24" s="575">
        <v>0.08</v>
      </c>
      <c r="W24" s="576"/>
      <c r="X24" s="575">
        <v>0.15</v>
      </c>
      <c r="Y24" s="576"/>
      <c r="Z24" s="575">
        <v>0.02</v>
      </c>
      <c r="AA24" s="576"/>
      <c r="AB24" s="575">
        <v>0.03</v>
      </c>
      <c r="AC24" s="576"/>
      <c r="AD24" s="575">
        <v>0.2</v>
      </c>
      <c r="AE24" s="576"/>
      <c r="AF24" s="575">
        <v>0.08</v>
      </c>
      <c r="AG24" s="577"/>
      <c r="AH24" s="597">
        <v>0.2</v>
      </c>
      <c r="AI24" s="598"/>
      <c r="AJ24" s="250"/>
      <c r="AK24" s="616"/>
      <c r="AL24" s="617"/>
      <c r="AM24" s="196"/>
      <c r="AN24" s="196"/>
      <c r="AO24" s="196"/>
      <c r="AP24" s="196"/>
      <c r="AQ24" s="196"/>
      <c r="AR24" s="196"/>
    </row>
    <row r="25" spans="1:44">
      <c r="A25" s="578" t="s">
        <v>399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>
        <v>0.12</v>
      </c>
      <c r="W25" s="246">
        <f>V25*AM23</f>
        <v>6</v>
      </c>
      <c r="X25" s="212"/>
      <c r="Y25" s="213"/>
      <c r="Z25" s="212"/>
      <c r="AA25" s="213"/>
      <c r="AB25" s="212"/>
      <c r="AC25" s="213"/>
      <c r="AD25" s="212"/>
      <c r="AE25" s="213"/>
      <c r="AF25" s="212"/>
      <c r="AG25" s="254"/>
      <c r="AH25" s="248"/>
      <c r="AI25" s="250"/>
      <c r="AJ25" s="213"/>
      <c r="AK25" s="212"/>
      <c r="AL25" s="213"/>
      <c r="AM25" s="247">
        <f t="shared" ref="AM25:AM74" si="0">I25+K25+M25+O25+Q25+S25+U25+W25+Y25+AA25+AC25+AE25+AG25+AI25</f>
        <v>6</v>
      </c>
      <c r="AN25" s="215">
        <v>250</v>
      </c>
      <c r="AO25" s="215">
        <f>AM25*AN25</f>
        <v>1500</v>
      </c>
      <c r="AP25" s="214">
        <f>AI25+AJ25+AK25+AL25</f>
        <v>0</v>
      </c>
      <c r="AQ25" s="214"/>
      <c r="AR25" s="214">
        <f>AP25*AQ25</f>
        <v>0</v>
      </c>
    </row>
    <row r="26" spans="1:44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H26*AM23</f>
        <v>5</v>
      </c>
      <c r="J26" s="212"/>
      <c r="K26" s="213"/>
      <c r="L26" s="212"/>
      <c r="M26" s="213"/>
      <c r="N26" s="212"/>
      <c r="O26" s="213"/>
      <c r="P26" s="212"/>
      <c r="Q26" s="213"/>
      <c r="R26" s="212"/>
      <c r="S26" s="213"/>
      <c r="T26" s="212"/>
      <c r="U26" s="213"/>
      <c r="V26" s="212">
        <v>0.02</v>
      </c>
      <c r="W26" s="266">
        <f>V26*AM23</f>
        <v>1</v>
      </c>
      <c r="X26" s="212"/>
      <c r="Y26" s="213"/>
      <c r="Z26" s="212"/>
      <c r="AA26" s="213"/>
      <c r="AB26" s="212"/>
      <c r="AC26" s="213"/>
      <c r="AD26" s="212"/>
      <c r="AE26" s="213"/>
      <c r="AF26" s="212"/>
      <c r="AG26" s="254"/>
      <c r="AH26" s="304"/>
      <c r="AI26" s="305"/>
      <c r="AJ26" s="213"/>
      <c r="AK26" s="212"/>
      <c r="AL26" s="213"/>
      <c r="AM26" s="247">
        <f t="shared" si="0"/>
        <v>6</v>
      </c>
      <c r="AN26" s="215">
        <v>94</v>
      </c>
      <c r="AO26" s="215">
        <f t="shared" ref="AO26:AO74" si="1">AM26*AN26</f>
        <v>564</v>
      </c>
      <c r="AP26" s="214">
        <f t="shared" ref="AP26:AP46" si="2">AI26+AJ26+AK26+AL26</f>
        <v>0</v>
      </c>
      <c r="AQ26" s="214"/>
      <c r="AR26" s="214">
        <f t="shared" ref="AR26:AR46" si="3">AP26*AQ26</f>
        <v>0</v>
      </c>
    </row>
    <row r="27" spans="1:44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4.5999999999999999E-3</v>
      </c>
      <c r="I27" s="266">
        <f>H27*AM23</f>
        <v>0.22999999999999998</v>
      </c>
      <c r="J27" s="212"/>
      <c r="K27" s="213"/>
      <c r="L27" s="264">
        <v>0.01</v>
      </c>
      <c r="M27" s="266">
        <f>L27*AM23</f>
        <v>0.5</v>
      </c>
      <c r="N27" s="212"/>
      <c r="O27" s="213"/>
      <c r="P27" s="212"/>
      <c r="Q27" s="213"/>
      <c r="R27" s="212"/>
      <c r="S27" s="213"/>
      <c r="T27" s="212"/>
      <c r="U27" s="213"/>
      <c r="V27" s="212">
        <v>1.3999500000000001E-3</v>
      </c>
      <c r="W27" s="213">
        <f>V27*AM23</f>
        <v>6.9997500000000004E-2</v>
      </c>
      <c r="X27" s="264">
        <v>0.01</v>
      </c>
      <c r="Y27" s="266">
        <f>X27*AM23</f>
        <v>0.5</v>
      </c>
      <c r="Z27" s="212"/>
      <c r="AA27" s="213"/>
      <c r="AB27" s="212"/>
      <c r="AC27" s="213"/>
      <c r="AD27" s="212"/>
      <c r="AE27" s="213"/>
      <c r="AF27" s="264">
        <v>0.01</v>
      </c>
      <c r="AG27" s="303">
        <f>AF27*AM23</f>
        <v>0.5</v>
      </c>
      <c r="AH27" s="248"/>
      <c r="AI27" s="250"/>
      <c r="AJ27" s="213"/>
      <c r="AK27" s="212"/>
      <c r="AL27" s="213"/>
      <c r="AM27" s="247">
        <f t="shared" si="0"/>
        <v>1.7999974999999999</v>
      </c>
      <c r="AN27" s="215">
        <v>1150</v>
      </c>
      <c r="AO27" s="215">
        <f t="shared" si="1"/>
        <v>2069.9971249999999</v>
      </c>
      <c r="AP27" s="214">
        <f t="shared" si="2"/>
        <v>0</v>
      </c>
      <c r="AQ27" s="214"/>
      <c r="AR27" s="214">
        <f t="shared" si="3"/>
        <v>0</v>
      </c>
    </row>
    <row r="28" spans="1:44" ht="12.75" customHeight="1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>
        <v>1.6999999999999999E-3</v>
      </c>
      <c r="S28" s="266">
        <f>R28*AM23</f>
        <v>8.4999999999999992E-2</v>
      </c>
      <c r="T28" s="264">
        <v>4.0000000000000001E-3</v>
      </c>
      <c r="U28" s="266">
        <f>T28*AM23</f>
        <v>0.2</v>
      </c>
      <c r="V28" s="264">
        <v>6.6E-3</v>
      </c>
      <c r="W28" s="266">
        <f>V28*AM23</f>
        <v>0.33</v>
      </c>
      <c r="X28" s="212"/>
      <c r="Y28" s="213"/>
      <c r="Z28" s="212"/>
      <c r="AA28" s="213"/>
      <c r="AB28" s="212"/>
      <c r="AC28" s="213"/>
      <c r="AD28" s="212"/>
      <c r="AE28" s="213"/>
      <c r="AF28" s="212">
        <v>1.5900000000000001E-3</v>
      </c>
      <c r="AG28" s="303">
        <f>AF28*AM23</f>
        <v>7.9500000000000001E-2</v>
      </c>
      <c r="AH28" s="248"/>
      <c r="AI28" s="250"/>
      <c r="AJ28" s="213"/>
      <c r="AK28" s="212"/>
      <c r="AL28" s="213"/>
      <c r="AM28" s="247">
        <f t="shared" si="0"/>
        <v>0.69450000000000001</v>
      </c>
      <c r="AN28" s="215">
        <v>157.60869564999999</v>
      </c>
      <c r="AO28" s="215">
        <f t="shared" si="1"/>
        <v>109.45923912892499</v>
      </c>
      <c r="AP28" s="214">
        <f t="shared" si="2"/>
        <v>0</v>
      </c>
      <c r="AQ28" s="214"/>
      <c r="AR28" s="214">
        <f t="shared" si="3"/>
        <v>0</v>
      </c>
    </row>
    <row r="29" spans="1:44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>
        <v>5.9999999999999995E-4</v>
      </c>
      <c r="S29" s="266">
        <f>R29*AM23</f>
        <v>0.03</v>
      </c>
      <c r="T29" s="212"/>
      <c r="U29" s="213"/>
      <c r="V29" s="212"/>
      <c r="W29" s="213"/>
      <c r="X29" s="212"/>
      <c r="Y29" s="213"/>
      <c r="Z29" s="212"/>
      <c r="AA29" s="213"/>
      <c r="AB29" s="212"/>
      <c r="AC29" s="213"/>
      <c r="AD29" s="212"/>
      <c r="AE29" s="213"/>
      <c r="AF29" s="212">
        <v>5.3400000000000003E-2</v>
      </c>
      <c r="AG29" s="254">
        <f>AF29*AM23</f>
        <v>2.67</v>
      </c>
      <c r="AH29" s="248"/>
      <c r="AI29" s="250"/>
      <c r="AJ29" s="213"/>
      <c r="AK29" s="212"/>
      <c r="AL29" s="213"/>
      <c r="AM29" s="247">
        <f t="shared" si="0"/>
        <v>2.6999999999999997</v>
      </c>
      <c r="AN29" s="215">
        <v>47</v>
      </c>
      <c r="AO29" s="215">
        <f t="shared" si="1"/>
        <v>126.89999999999999</v>
      </c>
      <c r="AP29" s="214">
        <f t="shared" si="2"/>
        <v>0</v>
      </c>
      <c r="AQ29" s="214"/>
      <c r="AR29" s="214">
        <f t="shared" si="3"/>
        <v>0</v>
      </c>
    </row>
    <row r="30" spans="1:44" ht="15" customHeight="1">
      <c r="A30" s="587" t="s">
        <v>343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212"/>
      <c r="Y30" s="213"/>
      <c r="Z30" s="212"/>
      <c r="AA30" s="213"/>
      <c r="AB30" s="212"/>
      <c r="AC30" s="213"/>
      <c r="AD30" s="264">
        <v>8.0000000000000002E-3</v>
      </c>
      <c r="AE30" s="266">
        <f>AD30*AM23</f>
        <v>0.4</v>
      </c>
      <c r="AF30" s="212"/>
      <c r="AG30" s="254"/>
      <c r="AH30" s="248"/>
      <c r="AI30" s="250"/>
      <c r="AJ30" s="213"/>
      <c r="AK30" s="212"/>
      <c r="AL30" s="213"/>
      <c r="AM30" s="247">
        <f t="shared" si="0"/>
        <v>0.4</v>
      </c>
      <c r="AN30" s="215">
        <v>160</v>
      </c>
      <c r="AO30" s="215">
        <f t="shared" si="1"/>
        <v>64</v>
      </c>
      <c r="AP30" s="214">
        <f t="shared" si="2"/>
        <v>0</v>
      </c>
      <c r="AQ30" s="214"/>
      <c r="AR30" s="214">
        <f t="shared" si="3"/>
        <v>0</v>
      </c>
    </row>
    <row r="31" spans="1:44" ht="14.25" customHeight="1">
      <c r="A31" s="587" t="s">
        <v>374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264">
        <v>0.06</v>
      </c>
      <c r="Y31" s="266">
        <f>X31*AM23</f>
        <v>3</v>
      </c>
      <c r="Z31" s="212"/>
      <c r="AA31" s="213"/>
      <c r="AB31" s="212"/>
      <c r="AC31" s="213"/>
      <c r="AD31" s="212"/>
      <c r="AE31" s="213"/>
      <c r="AF31" s="212"/>
      <c r="AG31" s="254"/>
      <c r="AH31" s="248"/>
      <c r="AI31" s="250"/>
      <c r="AJ31" s="213"/>
      <c r="AK31" s="212"/>
      <c r="AL31" s="213"/>
      <c r="AM31" s="247">
        <f t="shared" si="0"/>
        <v>3</v>
      </c>
      <c r="AN31" s="215">
        <v>60</v>
      </c>
      <c r="AO31" s="215">
        <f t="shared" si="1"/>
        <v>180</v>
      </c>
      <c r="AP31" s="214">
        <f t="shared" si="2"/>
        <v>0</v>
      </c>
      <c r="AQ31" s="214"/>
      <c r="AR31" s="214">
        <f t="shared" si="3"/>
        <v>0</v>
      </c>
    </row>
    <row r="32" spans="1:44">
      <c r="A32" s="578" t="s">
        <v>420</v>
      </c>
      <c r="B32" s="579"/>
      <c r="C32" s="579"/>
      <c r="D32" s="579"/>
      <c r="E32" s="580"/>
      <c r="F32" s="210" t="s">
        <v>291</v>
      </c>
      <c r="G32" s="211" t="s">
        <v>283</v>
      </c>
      <c r="H32" s="265">
        <v>0.04</v>
      </c>
      <c r="I32" s="266">
        <f>H32*AM23</f>
        <v>2</v>
      </c>
      <c r="J32" s="212"/>
      <c r="K32" s="213"/>
      <c r="L32" s="212"/>
      <c r="M32" s="213"/>
      <c r="N32" s="212"/>
      <c r="O32" s="213"/>
      <c r="P32" s="212"/>
      <c r="Q32" s="213"/>
      <c r="R32" s="212"/>
      <c r="S32" s="213"/>
      <c r="T32" s="212"/>
      <c r="U32" s="213"/>
      <c r="V32" s="212"/>
      <c r="W32" s="213"/>
      <c r="X32" s="212"/>
      <c r="Y32" s="213"/>
      <c r="Z32" s="212"/>
      <c r="AA32" s="213"/>
      <c r="AB32" s="212"/>
      <c r="AC32" s="213"/>
      <c r="AD32" s="212"/>
      <c r="AE32" s="213"/>
      <c r="AF32" s="212"/>
      <c r="AG32" s="254"/>
      <c r="AH32" s="248"/>
      <c r="AI32" s="250"/>
      <c r="AJ32" s="213"/>
      <c r="AK32" s="212"/>
      <c r="AL32" s="213"/>
      <c r="AM32" s="247">
        <f t="shared" si="0"/>
        <v>2</v>
      </c>
      <c r="AN32" s="215">
        <v>65</v>
      </c>
      <c r="AO32" s="215">
        <f t="shared" si="1"/>
        <v>130</v>
      </c>
      <c r="AP32" s="214">
        <f t="shared" si="2"/>
        <v>0</v>
      </c>
      <c r="AQ32" s="214"/>
      <c r="AR32" s="214">
        <f t="shared" si="3"/>
        <v>0</v>
      </c>
    </row>
    <row r="33" spans="1:44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6.6E-3</v>
      </c>
      <c r="I33" s="266">
        <f>H33*AM23</f>
        <v>0.33</v>
      </c>
      <c r="J33" s="212"/>
      <c r="K33" s="213"/>
      <c r="L33" s="212"/>
      <c r="M33" s="213"/>
      <c r="N33" s="264">
        <v>1.4999999999999999E-2</v>
      </c>
      <c r="O33" s="266">
        <f>N33*AM23</f>
        <v>0.75</v>
      </c>
      <c r="P33" s="212"/>
      <c r="Q33" s="213"/>
      <c r="R33" s="264">
        <v>1.5E-3</v>
      </c>
      <c r="S33" s="213">
        <f>R33*AM23</f>
        <v>7.4999999999999997E-2</v>
      </c>
      <c r="T33" s="264">
        <v>1E-3</v>
      </c>
      <c r="U33" s="266">
        <f>T33*AM23</f>
        <v>0.05</v>
      </c>
      <c r="V33" s="212"/>
      <c r="W33" s="213"/>
      <c r="X33" s="212"/>
      <c r="Y33" s="213"/>
      <c r="Z33" s="212"/>
      <c r="AA33" s="213"/>
      <c r="AB33" s="264"/>
      <c r="AC33" s="266"/>
      <c r="AD33" s="264">
        <v>0.01</v>
      </c>
      <c r="AE33" s="266">
        <f>AD33*AM23</f>
        <v>0.5</v>
      </c>
      <c r="AF33" s="212">
        <v>1.1899E-2</v>
      </c>
      <c r="AG33" s="254">
        <f>AF33*AM23</f>
        <v>0.59494999999999998</v>
      </c>
      <c r="AH33" s="304"/>
      <c r="AI33" s="305"/>
      <c r="AJ33" s="213"/>
      <c r="AK33" s="212"/>
      <c r="AL33" s="213"/>
      <c r="AM33" s="247">
        <f t="shared" si="0"/>
        <v>2.2999499999999999</v>
      </c>
      <c r="AN33" s="215">
        <v>78</v>
      </c>
      <c r="AO33" s="215">
        <f t="shared" si="1"/>
        <v>179.39609999999999</v>
      </c>
      <c r="AP33" s="214">
        <f t="shared" si="2"/>
        <v>0</v>
      </c>
      <c r="AQ33" s="214"/>
      <c r="AR33" s="214">
        <f t="shared" si="3"/>
        <v>0</v>
      </c>
    </row>
    <row r="34" spans="1:44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2E-3</v>
      </c>
      <c r="I34" s="266">
        <f>H34*AM23</f>
        <v>0.1</v>
      </c>
      <c r="J34" s="212"/>
      <c r="K34" s="213"/>
      <c r="L34" s="212"/>
      <c r="M34" s="213"/>
      <c r="N34" s="212"/>
      <c r="O34" s="213"/>
      <c r="P34" s="212"/>
      <c r="Q34" s="213"/>
      <c r="R34" s="264">
        <v>2.0000000000000001E-4</v>
      </c>
      <c r="S34" s="266">
        <f>R34*AM23</f>
        <v>0.01</v>
      </c>
      <c r="T34" s="264">
        <v>8.0000000000000004E-4</v>
      </c>
      <c r="U34" s="266">
        <f>T34*AM23</f>
        <v>0.04</v>
      </c>
      <c r="V34" s="264">
        <v>2E-3</v>
      </c>
      <c r="W34" s="266">
        <f>V34*AM23</f>
        <v>0.1</v>
      </c>
      <c r="X34" s="264">
        <v>2E-3</v>
      </c>
      <c r="Y34" s="266">
        <f>X34*AM23</f>
        <v>0.1</v>
      </c>
      <c r="Z34" s="212"/>
      <c r="AA34" s="213"/>
      <c r="AB34" s="212"/>
      <c r="AC34" s="213"/>
      <c r="AD34" s="212"/>
      <c r="AE34" s="213"/>
      <c r="AF34" s="264">
        <v>1E-3</v>
      </c>
      <c r="AG34" s="303">
        <f>AF34*AM23</f>
        <v>0.05</v>
      </c>
      <c r="AH34" s="248"/>
      <c r="AI34" s="250"/>
      <c r="AJ34" s="213"/>
      <c r="AK34" s="212"/>
      <c r="AL34" s="213"/>
      <c r="AM34" s="247">
        <f t="shared" si="0"/>
        <v>0.39999999999999997</v>
      </c>
      <c r="AN34" s="215">
        <v>25</v>
      </c>
      <c r="AO34" s="215">
        <f t="shared" si="1"/>
        <v>10</v>
      </c>
      <c r="AP34" s="214">
        <f t="shared" si="2"/>
        <v>0</v>
      </c>
      <c r="AQ34" s="214"/>
      <c r="AR34" s="214">
        <f t="shared" si="3"/>
        <v>0</v>
      </c>
    </row>
    <row r="35" spans="1:44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>
        <v>3.4000000000000002E-2</v>
      </c>
      <c r="U35" s="266">
        <f>T35*AM23</f>
        <v>1.7000000000000002</v>
      </c>
      <c r="V35" s="212"/>
      <c r="W35" s="213"/>
      <c r="X35" s="212"/>
      <c r="Y35" s="213"/>
      <c r="Z35" s="212"/>
      <c r="AA35" s="213"/>
      <c r="AB35" s="212"/>
      <c r="AC35" s="213"/>
      <c r="AD35" s="212"/>
      <c r="AE35" s="213"/>
      <c r="AF35" s="212"/>
      <c r="AG35" s="254"/>
      <c r="AH35" s="248"/>
      <c r="AI35" s="250"/>
      <c r="AJ35" s="213"/>
      <c r="AK35" s="212"/>
      <c r="AL35" s="213"/>
      <c r="AM35" s="247">
        <f t="shared" si="0"/>
        <v>1.7000000000000002</v>
      </c>
      <c r="AN35" s="215">
        <v>65</v>
      </c>
      <c r="AO35" s="215">
        <f t="shared" si="1"/>
        <v>110.50000000000001</v>
      </c>
      <c r="AP35" s="214">
        <f t="shared" si="2"/>
        <v>0</v>
      </c>
      <c r="AQ35" s="214"/>
      <c r="AR35" s="214">
        <f t="shared" si="3"/>
        <v>0</v>
      </c>
    </row>
    <row r="36" spans="1:44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>
        <v>7.1999999999999995E-2</v>
      </c>
      <c r="S36" s="266">
        <f>R36*AM23</f>
        <v>3.5999999999999996</v>
      </c>
      <c r="T36" s="264">
        <v>0.02</v>
      </c>
      <c r="U36" s="266">
        <f>T36*AM23</f>
        <v>1</v>
      </c>
      <c r="V36" s="212"/>
      <c r="W36" s="213"/>
      <c r="X36" s="212"/>
      <c r="Y36" s="213"/>
      <c r="Z36" s="212"/>
      <c r="AA36" s="213"/>
      <c r="AB36" s="212"/>
      <c r="AC36" s="213"/>
      <c r="AD36" s="212"/>
      <c r="AE36" s="213"/>
      <c r="AF36" s="212"/>
      <c r="AG36" s="254"/>
      <c r="AH36" s="248"/>
      <c r="AI36" s="250"/>
      <c r="AJ36" s="213"/>
      <c r="AK36" s="212"/>
      <c r="AL36" s="213"/>
      <c r="AM36" s="247">
        <f t="shared" si="0"/>
        <v>4.5999999999999996</v>
      </c>
      <c r="AN36" s="215">
        <v>60</v>
      </c>
      <c r="AO36" s="215">
        <f t="shared" si="1"/>
        <v>276</v>
      </c>
      <c r="AP36" s="214">
        <f t="shared" si="2"/>
        <v>0</v>
      </c>
      <c r="AQ36" s="214"/>
      <c r="AR36" s="214">
        <f t="shared" si="3"/>
        <v>0</v>
      </c>
    </row>
    <row r="37" spans="1:44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>
        <v>2E-3</v>
      </c>
      <c r="S37" s="266">
        <f>R37*AM23</f>
        <v>0.1</v>
      </c>
      <c r="T37" s="264">
        <v>0.01</v>
      </c>
      <c r="U37" s="266">
        <f>T37*AM23</f>
        <v>0.5</v>
      </c>
      <c r="V37" s="264">
        <v>1.2E-2</v>
      </c>
      <c r="W37" s="266">
        <f>V37*AM23</f>
        <v>0.6</v>
      </c>
      <c r="X37" s="212"/>
      <c r="Y37" s="213"/>
      <c r="Z37" s="212"/>
      <c r="AA37" s="213"/>
      <c r="AB37" s="212"/>
      <c r="AC37" s="213"/>
      <c r="AD37" s="212"/>
      <c r="AE37" s="213"/>
      <c r="AF37" s="212"/>
      <c r="AG37" s="254"/>
      <c r="AH37" s="248"/>
      <c r="AI37" s="250"/>
      <c r="AJ37" s="213"/>
      <c r="AK37" s="212"/>
      <c r="AL37" s="213"/>
      <c r="AM37" s="247">
        <f t="shared" si="0"/>
        <v>1.2</v>
      </c>
      <c r="AN37" s="215">
        <v>50</v>
      </c>
      <c r="AO37" s="215">
        <f t="shared" si="1"/>
        <v>60</v>
      </c>
      <c r="AP37" s="214">
        <f t="shared" si="2"/>
        <v>0</v>
      </c>
      <c r="AQ37" s="214"/>
      <c r="AR37" s="214">
        <f t="shared" si="3"/>
        <v>0</v>
      </c>
    </row>
    <row r="38" spans="1:44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>
        <v>2E-3</v>
      </c>
      <c r="S38" s="266">
        <f>R38*AM23</f>
        <v>0.1</v>
      </c>
      <c r="T38" s="264">
        <v>1.2E-2</v>
      </c>
      <c r="U38" s="266">
        <f>T38*AM23</f>
        <v>0.6</v>
      </c>
      <c r="V38" s="264">
        <v>0.01</v>
      </c>
      <c r="W38" s="266">
        <f>V38*AM23</f>
        <v>0.5</v>
      </c>
      <c r="X38" s="212"/>
      <c r="Y38" s="213"/>
      <c r="Z38" s="212"/>
      <c r="AA38" s="213"/>
      <c r="AB38" s="212"/>
      <c r="AC38" s="213"/>
      <c r="AD38" s="212"/>
      <c r="AE38" s="213"/>
      <c r="AF38" s="212"/>
      <c r="AG38" s="254"/>
      <c r="AH38" s="248"/>
      <c r="AI38" s="250"/>
      <c r="AJ38" s="213"/>
      <c r="AK38" s="212"/>
      <c r="AL38" s="213"/>
      <c r="AM38" s="247">
        <f t="shared" si="0"/>
        <v>1.2</v>
      </c>
      <c r="AN38" s="215">
        <v>58</v>
      </c>
      <c r="AO38" s="215">
        <f t="shared" si="1"/>
        <v>69.599999999999994</v>
      </c>
      <c r="AP38" s="214">
        <f t="shared" si="2"/>
        <v>0</v>
      </c>
      <c r="AQ38" s="214"/>
      <c r="AR38" s="214">
        <f t="shared" si="3"/>
        <v>0</v>
      </c>
    </row>
    <row r="39" spans="1:44">
      <c r="A39" s="277" t="s">
        <v>110</v>
      </c>
      <c r="B39" s="278"/>
      <c r="C39" s="278"/>
      <c r="D39" s="278"/>
      <c r="E39" s="279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64">
        <v>0.04</v>
      </c>
      <c r="U39" s="266">
        <f>T39*AM23</f>
        <v>2</v>
      </c>
      <c r="V39" s="212"/>
      <c r="W39" s="213"/>
      <c r="X39" s="212"/>
      <c r="Y39" s="213"/>
      <c r="Z39" s="212"/>
      <c r="AA39" s="213"/>
      <c r="AB39" s="212"/>
      <c r="AC39" s="213"/>
      <c r="AD39" s="212"/>
      <c r="AE39" s="213"/>
      <c r="AF39" s="212"/>
      <c r="AG39" s="254"/>
      <c r="AH39" s="248"/>
      <c r="AI39" s="250"/>
      <c r="AJ39" s="213"/>
      <c r="AK39" s="212"/>
      <c r="AL39" s="213"/>
      <c r="AM39" s="247">
        <f t="shared" si="0"/>
        <v>2</v>
      </c>
      <c r="AN39" s="215">
        <v>60</v>
      </c>
      <c r="AO39" s="215">
        <f t="shared" si="1"/>
        <v>120</v>
      </c>
      <c r="AP39" s="214">
        <f t="shared" si="2"/>
        <v>0</v>
      </c>
      <c r="AQ39" s="214"/>
      <c r="AR39" s="214">
        <f t="shared" si="3"/>
        <v>0</v>
      </c>
    </row>
    <row r="40" spans="1:44">
      <c r="A40" s="375" t="s">
        <v>407</v>
      </c>
      <c r="B40" s="278"/>
      <c r="C40" s="278"/>
      <c r="D40" s="278"/>
      <c r="E40" s="279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12"/>
      <c r="Q40" s="213"/>
      <c r="R40" s="212"/>
      <c r="S40" s="213"/>
      <c r="T40" s="264">
        <v>8.0000000000000002E-3</v>
      </c>
      <c r="U40" s="266">
        <f>T40*AM23</f>
        <v>0.4</v>
      </c>
      <c r="V40" s="212"/>
      <c r="W40" s="213"/>
      <c r="X40" s="212"/>
      <c r="Y40" s="213"/>
      <c r="Z40" s="212"/>
      <c r="AA40" s="213"/>
      <c r="AB40" s="212"/>
      <c r="AC40" s="213"/>
      <c r="AD40" s="212"/>
      <c r="AE40" s="213"/>
      <c r="AF40" s="212"/>
      <c r="AG40" s="254"/>
      <c r="AH40" s="248"/>
      <c r="AI40" s="250"/>
      <c r="AJ40" s="213"/>
      <c r="AK40" s="212"/>
      <c r="AL40" s="213"/>
      <c r="AM40" s="247">
        <f t="shared" si="0"/>
        <v>0.4</v>
      </c>
      <c r="AN40" s="215">
        <v>350</v>
      </c>
      <c r="AO40" s="215">
        <f t="shared" si="1"/>
        <v>140</v>
      </c>
      <c r="AP40" s="214">
        <f t="shared" si="2"/>
        <v>0</v>
      </c>
      <c r="AQ40" s="214"/>
      <c r="AR40" s="214">
        <f t="shared" si="3"/>
        <v>0</v>
      </c>
    </row>
    <row r="41" spans="1:44">
      <c r="A41" s="375" t="s">
        <v>421</v>
      </c>
      <c r="B41" s="278"/>
      <c r="C41" s="278"/>
      <c r="D41" s="278"/>
      <c r="E41" s="279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/>
      <c r="U41" s="266"/>
      <c r="V41" s="212"/>
      <c r="W41" s="213"/>
      <c r="X41" s="212"/>
      <c r="Y41" s="213"/>
      <c r="Z41" s="212"/>
      <c r="AA41" s="213"/>
      <c r="AB41" s="212"/>
      <c r="AC41" s="213"/>
      <c r="AD41" s="212"/>
      <c r="AE41" s="213"/>
      <c r="AF41" s="212"/>
      <c r="AG41" s="254"/>
      <c r="AH41" s="304">
        <v>0</v>
      </c>
      <c r="AI41" s="305">
        <f>AH41*AM23</f>
        <v>0</v>
      </c>
      <c r="AJ41" s="213"/>
      <c r="AK41" s="212"/>
      <c r="AL41" s="213"/>
      <c r="AM41" s="247">
        <f t="shared" si="0"/>
        <v>0</v>
      </c>
      <c r="AN41" s="215">
        <v>240</v>
      </c>
      <c r="AO41" s="215">
        <f t="shared" si="1"/>
        <v>0</v>
      </c>
      <c r="AP41" s="214">
        <f t="shared" si="2"/>
        <v>0</v>
      </c>
      <c r="AQ41" s="214"/>
      <c r="AR41" s="214">
        <f t="shared" si="3"/>
        <v>0</v>
      </c>
    </row>
    <row r="42" spans="1:44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>
        <v>3.0000000000000001E-3</v>
      </c>
      <c r="S42" s="266">
        <f>R42*AM23</f>
        <v>0.15</v>
      </c>
      <c r="T42" s="264">
        <v>6.0000000000000001E-3</v>
      </c>
      <c r="U42" s="266">
        <f>T42*AM23</f>
        <v>0.3</v>
      </c>
      <c r="V42" s="212"/>
      <c r="W42" s="213"/>
      <c r="X42" s="212"/>
      <c r="Y42" s="213"/>
      <c r="Z42" s="212"/>
      <c r="AA42" s="213"/>
      <c r="AB42" s="212"/>
      <c r="AC42" s="213"/>
      <c r="AD42" s="212"/>
      <c r="AE42" s="213"/>
      <c r="AF42" s="212"/>
      <c r="AG42" s="254"/>
      <c r="AH42" s="248"/>
      <c r="AI42" s="250"/>
      <c r="AJ42" s="213"/>
      <c r="AK42" s="212"/>
      <c r="AL42" s="213"/>
      <c r="AM42" s="247">
        <f t="shared" si="0"/>
        <v>0.44999999999999996</v>
      </c>
      <c r="AN42" s="215">
        <v>170</v>
      </c>
      <c r="AO42" s="215">
        <f t="shared" si="1"/>
        <v>76.499999999999986</v>
      </c>
      <c r="AP42" s="214">
        <f t="shared" si="2"/>
        <v>0</v>
      </c>
      <c r="AQ42" s="214"/>
      <c r="AR42" s="214">
        <f t="shared" si="3"/>
        <v>0</v>
      </c>
    </row>
    <row r="43" spans="1:44">
      <c r="A43" s="375" t="s">
        <v>49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399">
        <v>0.12</v>
      </c>
      <c r="W43" s="398">
        <f>V43*AM23</f>
        <v>6</v>
      </c>
      <c r="X43" s="212"/>
      <c r="Y43" s="213"/>
      <c r="Z43" s="212"/>
      <c r="AA43" s="213"/>
      <c r="AB43" s="212"/>
      <c r="AC43" s="213"/>
      <c r="AD43" s="212"/>
      <c r="AE43" s="213"/>
      <c r="AF43" s="264">
        <v>0.02</v>
      </c>
      <c r="AG43" s="303">
        <f>AF43*AM23</f>
        <v>1</v>
      </c>
      <c r="AH43" s="248"/>
      <c r="AI43" s="250"/>
      <c r="AJ43" s="213"/>
      <c r="AK43" s="212"/>
      <c r="AL43" s="213"/>
      <c r="AM43" s="247">
        <f t="shared" si="0"/>
        <v>7</v>
      </c>
      <c r="AN43" s="215">
        <v>14</v>
      </c>
      <c r="AO43" s="215">
        <f t="shared" si="1"/>
        <v>98</v>
      </c>
      <c r="AP43" s="214">
        <f t="shared" si="2"/>
        <v>0</v>
      </c>
      <c r="AQ43" s="214"/>
      <c r="AR43" s="214">
        <f t="shared" si="3"/>
        <v>0</v>
      </c>
    </row>
    <row r="44" spans="1:44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>
        <v>0.04</v>
      </c>
      <c r="K44" s="266">
        <f>J44*AM23</f>
        <v>2</v>
      </c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64">
        <v>1.2E-2</v>
      </c>
      <c r="W44" s="266">
        <f>V44*AM23</f>
        <v>0.6</v>
      </c>
      <c r="X44" s="212"/>
      <c r="Y44" s="213"/>
      <c r="Z44" s="264">
        <v>0.02</v>
      </c>
      <c r="AA44" s="266">
        <f>Z44*AM23</f>
        <v>1</v>
      </c>
      <c r="AB44" s="212"/>
      <c r="AC44" s="213"/>
      <c r="AD44" s="212"/>
      <c r="AE44" s="213"/>
      <c r="AF44" s="212"/>
      <c r="AG44" s="254"/>
      <c r="AH44" s="248"/>
      <c r="AI44" s="250"/>
      <c r="AJ44" s="213"/>
      <c r="AK44" s="212"/>
      <c r="AL44" s="213"/>
      <c r="AM44" s="247">
        <f t="shared" si="0"/>
        <v>3.6</v>
      </c>
      <c r="AN44" s="267">
        <v>105.111111111111</v>
      </c>
      <c r="AO44" s="215">
        <f t="shared" si="1"/>
        <v>378.39999999999964</v>
      </c>
      <c r="AP44" s="214">
        <f t="shared" si="2"/>
        <v>0</v>
      </c>
      <c r="AQ44" s="214"/>
      <c r="AR44" s="214">
        <f t="shared" si="3"/>
        <v>0</v>
      </c>
    </row>
    <row r="45" spans="1:44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12"/>
      <c r="K45" s="213"/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2"/>
      <c r="Y45" s="213"/>
      <c r="Z45" s="212"/>
      <c r="AA45" s="213"/>
      <c r="AB45" s="264">
        <v>2.7E-2</v>
      </c>
      <c r="AC45" s="266">
        <f>AB45*AM23</f>
        <v>1.35</v>
      </c>
      <c r="AD45" s="212"/>
      <c r="AE45" s="213"/>
      <c r="AF45" s="212"/>
      <c r="AG45" s="254"/>
      <c r="AH45" s="248"/>
      <c r="AI45" s="250"/>
      <c r="AJ45" s="213"/>
      <c r="AK45" s="212"/>
      <c r="AL45" s="213"/>
      <c r="AM45" s="247">
        <f t="shared" si="0"/>
        <v>1.35</v>
      </c>
      <c r="AN45" s="215">
        <v>122.222222222</v>
      </c>
      <c r="AO45" s="215">
        <f t="shared" si="1"/>
        <v>164.99999999970001</v>
      </c>
      <c r="AP45" s="214">
        <f t="shared" si="2"/>
        <v>0</v>
      </c>
      <c r="AQ45" s="214"/>
      <c r="AR45" s="214">
        <f t="shared" si="3"/>
        <v>0</v>
      </c>
    </row>
    <row r="46" spans="1:44">
      <c r="A46" s="584" t="s">
        <v>114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>
        <v>0.2</v>
      </c>
      <c r="Q46" s="266">
        <f>P46*AM23</f>
        <v>10</v>
      </c>
      <c r="R46" s="212"/>
      <c r="S46" s="213"/>
      <c r="T46" s="212"/>
      <c r="U46" s="213"/>
      <c r="V46" s="212"/>
      <c r="W46" s="213"/>
      <c r="X46" s="212"/>
      <c r="Y46" s="213"/>
      <c r="Z46" s="212"/>
      <c r="AA46" s="213"/>
      <c r="AB46" s="212"/>
      <c r="AC46" s="213"/>
      <c r="AD46" s="264">
        <v>0.04</v>
      </c>
      <c r="AE46" s="266">
        <f>AD46*AM23</f>
        <v>2</v>
      </c>
      <c r="AF46" s="212"/>
      <c r="AG46" s="254"/>
      <c r="AH46" s="248"/>
      <c r="AI46" s="250"/>
      <c r="AJ46" s="213"/>
      <c r="AK46" s="212"/>
      <c r="AL46" s="213"/>
      <c r="AM46" s="247">
        <f t="shared" si="0"/>
        <v>12</v>
      </c>
      <c r="AN46" s="215">
        <v>55</v>
      </c>
      <c r="AO46" s="215">
        <f t="shared" si="1"/>
        <v>660</v>
      </c>
      <c r="AP46" s="214">
        <f t="shared" si="2"/>
        <v>0</v>
      </c>
      <c r="AQ46" s="214"/>
      <c r="AR46" s="214">
        <f t="shared" si="3"/>
        <v>0</v>
      </c>
    </row>
    <row r="47" spans="1:44">
      <c r="A47" s="584" t="s">
        <v>422</v>
      </c>
      <c r="B47" s="585"/>
      <c r="C47" s="585"/>
      <c r="D47" s="585"/>
      <c r="E47" s="586"/>
      <c r="F47" s="210"/>
      <c r="G47" s="211" t="s">
        <v>283</v>
      </c>
      <c r="H47" s="212"/>
      <c r="I47" s="213"/>
      <c r="J47" s="212"/>
      <c r="K47" s="213"/>
      <c r="L47" s="212"/>
      <c r="M47" s="213"/>
      <c r="N47" s="212">
        <v>0</v>
      </c>
      <c r="O47" s="266">
        <f>N47*AM23</f>
        <v>0</v>
      </c>
      <c r="P47" s="212"/>
      <c r="Q47" s="213"/>
      <c r="R47" s="212"/>
      <c r="S47" s="213"/>
      <c r="T47" s="212"/>
      <c r="U47" s="213"/>
      <c r="V47" s="212"/>
      <c r="W47" s="213"/>
      <c r="X47" s="212"/>
      <c r="Y47" s="213"/>
      <c r="Z47" s="212"/>
      <c r="AA47" s="213"/>
      <c r="AB47" s="212"/>
      <c r="AC47" s="213"/>
      <c r="AD47" s="212"/>
      <c r="AE47" s="213"/>
      <c r="AF47" s="212"/>
      <c r="AG47" s="254"/>
      <c r="AH47" s="304"/>
      <c r="AI47" s="305"/>
      <c r="AJ47" s="213"/>
      <c r="AK47" s="212"/>
      <c r="AL47" s="213"/>
      <c r="AM47" s="247">
        <f t="shared" si="0"/>
        <v>0</v>
      </c>
      <c r="AN47" s="215">
        <v>190</v>
      </c>
      <c r="AO47" s="215">
        <f t="shared" si="1"/>
        <v>0</v>
      </c>
      <c r="AP47" s="214"/>
      <c r="AQ47" s="214"/>
      <c r="AR47" s="214"/>
    </row>
    <row r="48" spans="1:44">
      <c r="A48" s="584" t="s">
        <v>187</v>
      </c>
      <c r="B48" s="585"/>
      <c r="C48" s="585"/>
      <c r="D48" s="585"/>
      <c r="E48" s="586"/>
      <c r="F48" s="210"/>
      <c r="G48" s="211" t="s">
        <v>283</v>
      </c>
      <c r="H48" s="265"/>
      <c r="I48" s="266"/>
      <c r="J48" s="212"/>
      <c r="K48" s="213"/>
      <c r="L48" s="212"/>
      <c r="M48" s="213"/>
      <c r="N48" s="264">
        <v>1E-3</v>
      </c>
      <c r="O48" s="266">
        <f>N48*AM23</f>
        <v>0.05</v>
      </c>
      <c r="P48" s="212"/>
      <c r="Q48" s="213"/>
      <c r="R48" s="212"/>
      <c r="S48" s="213"/>
      <c r="T48" s="212"/>
      <c r="U48" s="213"/>
      <c r="V48" s="212"/>
      <c r="W48" s="213"/>
      <c r="X48" s="212"/>
      <c r="Y48" s="213"/>
      <c r="Z48" s="212"/>
      <c r="AA48" s="213"/>
      <c r="AB48" s="212"/>
      <c r="AC48" s="213"/>
      <c r="AD48" s="212"/>
      <c r="AE48" s="213"/>
      <c r="AF48" s="212"/>
      <c r="AG48" s="254"/>
      <c r="AH48" s="248"/>
      <c r="AI48" s="250"/>
      <c r="AJ48" s="213"/>
      <c r="AK48" s="212"/>
      <c r="AL48" s="213"/>
      <c r="AM48" s="247">
        <f t="shared" si="0"/>
        <v>0.05</v>
      </c>
      <c r="AN48" s="215">
        <v>800</v>
      </c>
      <c r="AO48" s="215">
        <f t="shared" si="1"/>
        <v>40</v>
      </c>
      <c r="AP48" s="214"/>
      <c r="AQ48" s="214"/>
      <c r="AR48" s="214"/>
    </row>
    <row r="49" spans="1:44">
      <c r="A49" s="584" t="s">
        <v>57</v>
      </c>
      <c r="B49" s="585"/>
      <c r="C49" s="585"/>
      <c r="D49" s="585"/>
      <c r="E49" s="586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12"/>
      <c r="U49" s="266"/>
      <c r="V49" s="212">
        <v>6.0000000000000001E-3</v>
      </c>
      <c r="W49" s="266">
        <f>V49*AM23</f>
        <v>0.3</v>
      </c>
      <c r="X49" s="212"/>
      <c r="Y49" s="213"/>
      <c r="Z49" s="212"/>
      <c r="AA49" s="213"/>
      <c r="AB49" s="212"/>
      <c r="AC49" s="213"/>
      <c r="AD49" s="212"/>
      <c r="AE49" s="213"/>
      <c r="AF49" s="212"/>
      <c r="AG49" s="254"/>
      <c r="AH49" s="248"/>
      <c r="AI49" s="250"/>
      <c r="AJ49" s="213"/>
      <c r="AK49" s="212"/>
      <c r="AL49" s="213"/>
      <c r="AM49" s="247">
        <f t="shared" si="0"/>
        <v>0.3</v>
      </c>
      <c r="AN49" s="215">
        <v>135</v>
      </c>
      <c r="AO49" s="215">
        <f t="shared" si="1"/>
        <v>40.5</v>
      </c>
      <c r="AP49" s="214"/>
      <c r="AQ49" s="214"/>
      <c r="AR49" s="214"/>
    </row>
    <row r="50" spans="1:44">
      <c r="A50" s="376" t="s">
        <v>394</v>
      </c>
      <c r="B50" s="275"/>
      <c r="C50" s="275"/>
      <c r="D50" s="275"/>
      <c r="E50" s="276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/>
      <c r="W50" s="213"/>
      <c r="X50" s="212"/>
      <c r="Y50" s="213"/>
      <c r="Z50" s="212"/>
      <c r="AA50" s="213"/>
      <c r="AB50" s="212"/>
      <c r="AC50" s="213"/>
      <c r="AD50" s="212"/>
      <c r="AE50" s="213"/>
      <c r="AF50" s="248">
        <v>1E-3</v>
      </c>
      <c r="AG50" s="303">
        <f>AF50*AM23</f>
        <v>0.05</v>
      </c>
      <c r="AH50" s="248"/>
      <c r="AI50" s="250"/>
      <c r="AJ50" s="213"/>
      <c r="AK50" s="212"/>
      <c r="AL50" s="213"/>
      <c r="AM50" s="247">
        <f t="shared" si="0"/>
        <v>0.05</v>
      </c>
      <c r="AN50" s="215">
        <v>550</v>
      </c>
      <c r="AO50" s="215">
        <f t="shared" si="1"/>
        <v>27.5</v>
      </c>
      <c r="AP50" s="214"/>
      <c r="AQ50" s="214"/>
      <c r="AR50" s="214"/>
    </row>
    <row r="51" spans="1:44" ht="0.6" customHeight="1">
      <c r="A51" s="274"/>
      <c r="B51" s="275"/>
      <c r="C51" s="275"/>
      <c r="D51" s="275"/>
      <c r="E51" s="276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2"/>
      <c r="Y51" s="213"/>
      <c r="Z51" s="212"/>
      <c r="AA51" s="213"/>
      <c r="AB51" s="212"/>
      <c r="AC51" s="213"/>
      <c r="AD51" s="212"/>
      <c r="AE51" s="213"/>
      <c r="AF51" s="212"/>
      <c r="AG51" s="254"/>
      <c r="AH51" s="248"/>
      <c r="AI51" s="250"/>
      <c r="AJ51" s="213"/>
      <c r="AK51" s="212"/>
      <c r="AL51" s="213"/>
      <c r="AM51" s="247">
        <f t="shared" si="0"/>
        <v>0</v>
      </c>
      <c r="AN51" s="214"/>
      <c r="AO51" s="214">
        <f t="shared" si="1"/>
        <v>0</v>
      </c>
      <c r="AP51" s="214"/>
      <c r="AQ51" s="214"/>
      <c r="AR51" s="214"/>
    </row>
    <row r="52" spans="1:44" hidden="1">
      <c r="A52" s="274"/>
      <c r="B52" s="275"/>
      <c r="C52" s="275"/>
      <c r="D52" s="275"/>
      <c r="E52" s="276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2"/>
      <c r="Y52" s="213"/>
      <c r="Z52" s="212"/>
      <c r="AA52" s="213"/>
      <c r="AB52" s="212"/>
      <c r="AC52" s="213"/>
      <c r="AD52" s="212"/>
      <c r="AE52" s="213"/>
      <c r="AF52" s="212"/>
      <c r="AG52" s="254"/>
      <c r="AH52" s="248"/>
      <c r="AI52" s="250"/>
      <c r="AJ52" s="213"/>
      <c r="AK52" s="212"/>
      <c r="AL52" s="213"/>
      <c r="AM52" s="247">
        <f t="shared" si="0"/>
        <v>0</v>
      </c>
      <c r="AN52" s="214"/>
      <c r="AO52" s="214">
        <f t="shared" si="1"/>
        <v>0</v>
      </c>
      <c r="AP52" s="214"/>
      <c r="AQ52" s="214"/>
      <c r="AR52" s="214"/>
    </row>
    <row r="53" spans="1:44" hidden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2"/>
      <c r="Y53" s="213"/>
      <c r="Z53" s="212"/>
      <c r="AA53" s="213"/>
      <c r="AB53" s="212"/>
      <c r="AC53" s="213"/>
      <c r="AD53" s="212"/>
      <c r="AE53" s="213"/>
      <c r="AF53" s="212"/>
      <c r="AG53" s="254"/>
      <c r="AH53" s="248"/>
      <c r="AI53" s="250"/>
      <c r="AJ53" s="213"/>
      <c r="AK53" s="212"/>
      <c r="AL53" s="213"/>
      <c r="AM53" s="247">
        <f t="shared" si="0"/>
        <v>0</v>
      </c>
      <c r="AN53" s="214"/>
      <c r="AO53" s="214">
        <f t="shared" si="1"/>
        <v>0</v>
      </c>
      <c r="AP53" s="214"/>
      <c r="AQ53" s="214"/>
      <c r="AR53" s="214"/>
    </row>
    <row r="54" spans="1:44" hidden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2"/>
      <c r="Y54" s="213"/>
      <c r="Z54" s="212"/>
      <c r="AA54" s="213"/>
      <c r="AB54" s="212"/>
      <c r="AC54" s="213"/>
      <c r="AD54" s="212"/>
      <c r="AE54" s="213"/>
      <c r="AF54" s="212"/>
      <c r="AG54" s="254"/>
      <c r="AH54" s="248"/>
      <c r="AI54" s="250"/>
      <c r="AJ54" s="213"/>
      <c r="AK54" s="212"/>
      <c r="AL54" s="213"/>
      <c r="AM54" s="247">
        <f t="shared" si="0"/>
        <v>0</v>
      </c>
      <c r="AN54" s="214"/>
      <c r="AO54" s="214">
        <f t="shared" si="1"/>
        <v>0</v>
      </c>
      <c r="AP54" s="214"/>
      <c r="AQ54" s="214"/>
      <c r="AR54" s="214"/>
    </row>
    <row r="55" spans="1:44" hidden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2"/>
      <c r="Y55" s="213"/>
      <c r="Z55" s="212"/>
      <c r="AA55" s="213"/>
      <c r="AB55" s="212"/>
      <c r="AC55" s="213"/>
      <c r="AD55" s="212"/>
      <c r="AE55" s="213"/>
      <c r="AF55" s="212"/>
      <c r="AG55" s="254"/>
      <c r="AH55" s="248"/>
      <c r="AI55" s="250"/>
      <c r="AJ55" s="213"/>
      <c r="AK55" s="212"/>
      <c r="AL55" s="213"/>
      <c r="AM55" s="247">
        <f t="shared" si="0"/>
        <v>0</v>
      </c>
      <c r="AN55" s="214"/>
      <c r="AO55" s="214">
        <f t="shared" si="1"/>
        <v>0</v>
      </c>
      <c r="AP55" s="214"/>
      <c r="AQ55" s="214"/>
      <c r="AR55" s="214"/>
    </row>
    <row r="56" spans="1:44" hidden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2"/>
      <c r="Y56" s="213"/>
      <c r="Z56" s="212"/>
      <c r="AA56" s="213"/>
      <c r="AB56" s="212"/>
      <c r="AC56" s="213"/>
      <c r="AD56" s="212"/>
      <c r="AE56" s="213"/>
      <c r="AF56" s="212"/>
      <c r="AG56" s="254"/>
      <c r="AH56" s="248"/>
      <c r="AI56" s="250"/>
      <c r="AJ56" s="213"/>
      <c r="AK56" s="212"/>
      <c r="AL56" s="213"/>
      <c r="AM56" s="247">
        <f t="shared" si="0"/>
        <v>0</v>
      </c>
      <c r="AN56" s="214"/>
      <c r="AO56" s="214">
        <f t="shared" si="1"/>
        <v>0</v>
      </c>
      <c r="AP56" s="214"/>
      <c r="AQ56" s="214"/>
      <c r="AR56" s="214"/>
    </row>
    <row r="57" spans="1:44" hidden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12"/>
      <c r="AG57" s="254"/>
      <c r="AH57" s="248"/>
      <c r="AI57" s="250"/>
      <c r="AJ57" s="213"/>
      <c r="AK57" s="212"/>
      <c r="AL57" s="213"/>
      <c r="AM57" s="247">
        <f t="shared" si="0"/>
        <v>0</v>
      </c>
      <c r="AN57" s="214"/>
      <c r="AO57" s="214">
        <f t="shared" si="1"/>
        <v>0</v>
      </c>
      <c r="AP57" s="214"/>
      <c r="AQ57" s="214"/>
      <c r="AR57" s="214"/>
    </row>
    <row r="58" spans="1:44" hidden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2"/>
      <c r="Y58" s="213"/>
      <c r="Z58" s="212"/>
      <c r="AA58" s="213"/>
      <c r="AB58" s="212"/>
      <c r="AC58" s="213"/>
      <c r="AD58" s="212"/>
      <c r="AE58" s="213"/>
      <c r="AF58" s="212"/>
      <c r="AG58" s="254"/>
      <c r="AH58" s="248"/>
      <c r="AI58" s="250"/>
      <c r="AJ58" s="213"/>
      <c r="AK58" s="212"/>
      <c r="AL58" s="213"/>
      <c r="AM58" s="247">
        <f t="shared" si="0"/>
        <v>0</v>
      </c>
      <c r="AN58" s="214"/>
      <c r="AO58" s="214">
        <f t="shared" si="1"/>
        <v>0</v>
      </c>
      <c r="AP58" s="214"/>
      <c r="AQ58" s="214"/>
      <c r="AR58" s="214"/>
    </row>
    <row r="59" spans="1:44" hidden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2"/>
      <c r="Y59" s="213"/>
      <c r="Z59" s="212"/>
      <c r="AA59" s="213"/>
      <c r="AB59" s="212"/>
      <c r="AC59" s="213"/>
      <c r="AD59" s="212"/>
      <c r="AE59" s="213"/>
      <c r="AF59" s="212"/>
      <c r="AG59" s="254"/>
      <c r="AH59" s="248"/>
      <c r="AI59" s="250"/>
      <c r="AJ59" s="213"/>
      <c r="AK59" s="212"/>
      <c r="AL59" s="213"/>
      <c r="AM59" s="247">
        <f t="shared" si="0"/>
        <v>0</v>
      </c>
      <c r="AN59" s="214"/>
      <c r="AO59" s="214">
        <f t="shared" si="1"/>
        <v>0</v>
      </c>
      <c r="AP59" s="214"/>
      <c r="AQ59" s="214"/>
      <c r="AR59" s="214"/>
    </row>
    <row r="60" spans="1:44" hidden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2"/>
      <c r="Y60" s="213"/>
      <c r="Z60" s="212"/>
      <c r="AA60" s="213"/>
      <c r="AB60" s="212"/>
      <c r="AC60" s="213"/>
      <c r="AD60" s="212"/>
      <c r="AE60" s="213"/>
      <c r="AF60" s="212"/>
      <c r="AG60" s="254"/>
      <c r="AH60" s="248"/>
      <c r="AI60" s="250"/>
      <c r="AJ60" s="213"/>
      <c r="AK60" s="212"/>
      <c r="AL60" s="213"/>
      <c r="AM60" s="247">
        <f t="shared" si="0"/>
        <v>0</v>
      </c>
      <c r="AN60" s="214"/>
      <c r="AO60" s="214">
        <f t="shared" si="1"/>
        <v>0</v>
      </c>
      <c r="AP60" s="214"/>
      <c r="AQ60" s="214"/>
      <c r="AR60" s="214"/>
    </row>
    <row r="61" spans="1:44" hidden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2"/>
      <c r="Y61" s="213"/>
      <c r="Z61" s="212"/>
      <c r="AA61" s="213"/>
      <c r="AB61" s="212"/>
      <c r="AC61" s="213"/>
      <c r="AD61" s="212"/>
      <c r="AE61" s="213"/>
      <c r="AF61" s="212"/>
      <c r="AG61" s="254"/>
      <c r="AH61" s="248"/>
      <c r="AI61" s="250"/>
      <c r="AJ61" s="213"/>
      <c r="AK61" s="212"/>
      <c r="AL61" s="213"/>
      <c r="AM61" s="247">
        <f t="shared" si="0"/>
        <v>0</v>
      </c>
      <c r="AN61" s="214"/>
      <c r="AO61" s="214">
        <f t="shared" si="1"/>
        <v>0</v>
      </c>
      <c r="AP61" s="214"/>
      <c r="AQ61" s="214"/>
      <c r="AR61" s="214"/>
    </row>
    <row r="62" spans="1:44" hidden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2"/>
      <c r="Y62" s="213"/>
      <c r="Z62" s="212"/>
      <c r="AA62" s="213"/>
      <c r="AB62" s="212"/>
      <c r="AC62" s="213"/>
      <c r="AD62" s="212"/>
      <c r="AE62" s="213"/>
      <c r="AF62" s="212"/>
      <c r="AG62" s="254"/>
      <c r="AH62" s="248"/>
      <c r="AI62" s="250"/>
      <c r="AJ62" s="213"/>
      <c r="AK62" s="212"/>
      <c r="AL62" s="213"/>
      <c r="AM62" s="247">
        <f t="shared" si="0"/>
        <v>0</v>
      </c>
      <c r="AN62" s="214"/>
      <c r="AO62" s="214">
        <f t="shared" si="1"/>
        <v>0</v>
      </c>
      <c r="AP62" s="214"/>
      <c r="AQ62" s="214"/>
      <c r="AR62" s="214"/>
    </row>
    <row r="63" spans="1:44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2"/>
      <c r="Y63" s="213"/>
      <c r="Z63" s="212"/>
      <c r="AA63" s="213"/>
      <c r="AB63" s="212"/>
      <c r="AC63" s="213"/>
      <c r="AD63" s="212"/>
      <c r="AE63" s="213"/>
      <c r="AF63" s="212"/>
      <c r="AG63" s="254"/>
      <c r="AH63" s="248"/>
      <c r="AI63" s="250"/>
      <c r="AJ63" s="213"/>
      <c r="AK63" s="212"/>
      <c r="AL63" s="213"/>
      <c r="AM63" s="247">
        <f t="shared" si="0"/>
        <v>0</v>
      </c>
      <c r="AN63" s="214"/>
      <c r="AO63" s="214">
        <f t="shared" si="1"/>
        <v>0</v>
      </c>
      <c r="AP63" s="214"/>
      <c r="AQ63" s="214"/>
      <c r="AR63" s="214"/>
    </row>
    <row r="64" spans="1:44" hidden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2"/>
      <c r="Y64" s="213"/>
      <c r="Z64" s="212"/>
      <c r="AA64" s="213"/>
      <c r="AB64" s="212"/>
      <c r="AC64" s="213"/>
      <c r="AD64" s="212"/>
      <c r="AE64" s="213"/>
      <c r="AF64" s="212"/>
      <c r="AG64" s="254"/>
      <c r="AH64" s="248"/>
      <c r="AI64" s="250"/>
      <c r="AJ64" s="213"/>
      <c r="AK64" s="212"/>
      <c r="AL64" s="213"/>
      <c r="AM64" s="247">
        <f t="shared" si="0"/>
        <v>0</v>
      </c>
      <c r="AN64" s="214"/>
      <c r="AO64" s="214">
        <f t="shared" si="1"/>
        <v>0</v>
      </c>
      <c r="AP64" s="214"/>
      <c r="AQ64" s="214"/>
      <c r="AR64" s="214"/>
    </row>
    <row r="65" spans="1:44" hidden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2"/>
      <c r="Y65" s="213"/>
      <c r="Z65" s="212"/>
      <c r="AA65" s="213"/>
      <c r="AB65" s="212"/>
      <c r="AC65" s="213"/>
      <c r="AD65" s="212"/>
      <c r="AE65" s="213"/>
      <c r="AF65" s="212"/>
      <c r="AG65" s="254"/>
      <c r="AH65" s="248"/>
      <c r="AI65" s="250"/>
      <c r="AJ65" s="213"/>
      <c r="AK65" s="212"/>
      <c r="AL65" s="213"/>
      <c r="AM65" s="247">
        <f t="shared" si="0"/>
        <v>0</v>
      </c>
      <c r="AN65" s="214"/>
      <c r="AO65" s="214">
        <f t="shared" si="1"/>
        <v>0</v>
      </c>
      <c r="AP65" s="214"/>
      <c r="AQ65" s="214"/>
      <c r="AR65" s="214"/>
    </row>
    <row r="66" spans="1:44" hidden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2"/>
      <c r="Y66" s="213"/>
      <c r="Z66" s="212"/>
      <c r="AA66" s="213"/>
      <c r="AB66" s="212"/>
      <c r="AC66" s="213"/>
      <c r="AD66" s="212"/>
      <c r="AE66" s="213"/>
      <c r="AF66" s="212"/>
      <c r="AG66" s="254"/>
      <c r="AH66" s="248"/>
      <c r="AI66" s="250"/>
      <c r="AJ66" s="213"/>
      <c r="AK66" s="212"/>
      <c r="AL66" s="213"/>
      <c r="AM66" s="247">
        <f t="shared" si="0"/>
        <v>0</v>
      </c>
      <c r="AN66" s="214"/>
      <c r="AO66" s="214">
        <f t="shared" si="1"/>
        <v>0</v>
      </c>
      <c r="AP66" s="214"/>
      <c r="AQ66" s="214"/>
      <c r="AR66" s="214"/>
    </row>
    <row r="67" spans="1:44" hidden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2"/>
      <c r="Y67" s="213"/>
      <c r="Z67" s="212"/>
      <c r="AA67" s="213"/>
      <c r="AB67" s="212"/>
      <c r="AC67" s="213"/>
      <c r="AD67" s="212"/>
      <c r="AE67" s="213"/>
      <c r="AF67" s="212"/>
      <c r="AG67" s="254"/>
      <c r="AH67" s="248"/>
      <c r="AI67" s="250"/>
      <c r="AJ67" s="213"/>
      <c r="AK67" s="212"/>
      <c r="AL67" s="213"/>
      <c r="AM67" s="247">
        <f t="shared" si="0"/>
        <v>0</v>
      </c>
      <c r="AN67" s="214"/>
      <c r="AO67" s="214">
        <f t="shared" si="1"/>
        <v>0</v>
      </c>
      <c r="AP67" s="214"/>
      <c r="AQ67" s="214"/>
      <c r="AR67" s="214"/>
    </row>
    <row r="68" spans="1:44" hidden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2"/>
      <c r="Y68" s="213"/>
      <c r="Z68" s="212"/>
      <c r="AA68" s="213"/>
      <c r="AB68" s="212"/>
      <c r="AC68" s="213"/>
      <c r="AD68" s="212"/>
      <c r="AE68" s="213"/>
      <c r="AF68" s="212"/>
      <c r="AG68" s="254"/>
      <c r="AH68" s="248"/>
      <c r="AI68" s="250"/>
      <c r="AJ68" s="213"/>
      <c r="AK68" s="212"/>
      <c r="AL68" s="213"/>
      <c r="AM68" s="247">
        <f t="shared" si="0"/>
        <v>0</v>
      </c>
      <c r="AN68" s="214"/>
      <c r="AO68" s="214">
        <f t="shared" si="1"/>
        <v>0</v>
      </c>
      <c r="AP68" s="214"/>
      <c r="AQ68" s="214"/>
      <c r="AR68" s="214"/>
    </row>
    <row r="69" spans="1:44" hidden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2"/>
      <c r="Y69" s="213"/>
      <c r="Z69" s="212"/>
      <c r="AA69" s="213"/>
      <c r="AB69" s="212"/>
      <c r="AC69" s="213"/>
      <c r="AD69" s="212"/>
      <c r="AE69" s="213"/>
      <c r="AF69" s="212"/>
      <c r="AG69" s="254"/>
      <c r="AH69" s="248"/>
      <c r="AI69" s="250"/>
      <c r="AJ69" s="213"/>
      <c r="AK69" s="212"/>
      <c r="AL69" s="213"/>
      <c r="AM69" s="247">
        <f t="shared" si="0"/>
        <v>0</v>
      </c>
      <c r="AN69" s="214"/>
      <c r="AO69" s="214">
        <f t="shared" si="1"/>
        <v>0</v>
      </c>
      <c r="AP69" s="214"/>
      <c r="AQ69" s="214"/>
      <c r="AR69" s="214"/>
    </row>
    <row r="70" spans="1:44" hidden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2"/>
      <c r="Y70" s="213"/>
      <c r="Z70" s="212"/>
      <c r="AA70" s="213"/>
      <c r="AB70" s="212"/>
      <c r="AC70" s="213"/>
      <c r="AD70" s="212"/>
      <c r="AE70" s="213"/>
      <c r="AF70" s="212"/>
      <c r="AG70" s="254"/>
      <c r="AH70" s="259"/>
      <c r="AI70" s="260"/>
      <c r="AJ70" s="213"/>
      <c r="AK70" s="212"/>
      <c r="AL70" s="213"/>
      <c r="AM70" s="247">
        <f t="shared" si="0"/>
        <v>0</v>
      </c>
      <c r="AN70" s="214"/>
      <c r="AO70" s="214">
        <f t="shared" si="1"/>
        <v>0</v>
      </c>
      <c r="AP70" s="214"/>
      <c r="AQ70" s="214"/>
      <c r="AR70" s="214"/>
    </row>
    <row r="71" spans="1:44" hidden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2"/>
      <c r="Y71" s="213"/>
      <c r="Z71" s="212"/>
      <c r="AA71" s="213"/>
      <c r="AB71" s="212"/>
      <c r="AC71" s="213"/>
      <c r="AD71" s="212"/>
      <c r="AE71" s="213"/>
      <c r="AF71" s="212"/>
      <c r="AG71" s="254"/>
      <c r="AH71" s="248"/>
      <c r="AI71" s="250"/>
      <c r="AJ71" s="213"/>
      <c r="AK71" s="212"/>
      <c r="AL71" s="213"/>
      <c r="AM71" s="247">
        <f t="shared" si="0"/>
        <v>0</v>
      </c>
      <c r="AN71" s="214"/>
      <c r="AO71" s="214">
        <f t="shared" si="1"/>
        <v>0</v>
      </c>
      <c r="AP71" s="214"/>
      <c r="AQ71" s="214"/>
      <c r="AR71" s="214"/>
    </row>
    <row r="72" spans="1:44" hidden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2"/>
      <c r="Y72" s="213"/>
      <c r="Z72" s="212"/>
      <c r="AA72" s="213"/>
      <c r="AB72" s="212"/>
      <c r="AC72" s="213"/>
      <c r="AD72" s="212"/>
      <c r="AE72" s="213"/>
      <c r="AF72" s="212"/>
      <c r="AG72" s="254"/>
      <c r="AH72" s="248"/>
      <c r="AI72" s="250"/>
      <c r="AJ72" s="213"/>
      <c r="AK72" s="212"/>
      <c r="AL72" s="213"/>
      <c r="AM72" s="247">
        <f t="shared" si="0"/>
        <v>0</v>
      </c>
      <c r="AN72" s="214"/>
      <c r="AO72" s="214">
        <f t="shared" si="1"/>
        <v>0</v>
      </c>
      <c r="AP72" s="214"/>
      <c r="AQ72" s="214"/>
      <c r="AR72" s="214"/>
    </row>
    <row r="73" spans="1:44" hidden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2"/>
      <c r="Y73" s="213"/>
      <c r="Z73" s="212"/>
      <c r="AA73" s="213"/>
      <c r="AB73" s="212"/>
      <c r="AC73" s="213"/>
      <c r="AD73" s="212"/>
      <c r="AE73" s="213"/>
      <c r="AF73" s="212"/>
      <c r="AG73" s="254"/>
      <c r="AH73" s="248"/>
      <c r="AI73" s="250"/>
      <c r="AJ73" s="213"/>
      <c r="AK73" s="212"/>
      <c r="AL73" s="213"/>
      <c r="AM73" s="247">
        <f t="shared" si="0"/>
        <v>0</v>
      </c>
      <c r="AN73" s="214"/>
      <c r="AO73" s="214">
        <f t="shared" si="1"/>
        <v>0</v>
      </c>
      <c r="AP73" s="214"/>
      <c r="AQ73" s="214"/>
      <c r="AR73" s="214"/>
    </row>
    <row r="74" spans="1:44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0.06</v>
      </c>
      <c r="I74" s="266">
        <f>H74*AM23</f>
        <v>3</v>
      </c>
      <c r="J74" s="212"/>
      <c r="K74" s="213"/>
      <c r="L74" s="212"/>
      <c r="M74" s="213"/>
      <c r="N74" s="212"/>
      <c r="O74" s="213"/>
      <c r="P74" s="212"/>
      <c r="Q74" s="213"/>
      <c r="R74" s="212"/>
      <c r="S74" s="213"/>
      <c r="T74" s="264">
        <v>0.16</v>
      </c>
      <c r="U74" s="266">
        <f>T74*AM23</f>
        <v>8</v>
      </c>
      <c r="V74" s="212">
        <v>1.9199999999999998E-2</v>
      </c>
      <c r="W74" s="266">
        <f>V74*AM23</f>
        <v>0.96</v>
      </c>
      <c r="X74" s="212"/>
      <c r="Y74" s="213"/>
      <c r="Z74" s="212"/>
      <c r="AA74" s="213"/>
      <c r="AB74" s="212"/>
      <c r="AC74" s="213"/>
      <c r="AD74" s="264">
        <v>0.19</v>
      </c>
      <c r="AE74" s="266">
        <f>AD74*AM23</f>
        <v>9.5</v>
      </c>
      <c r="AF74" s="212"/>
      <c r="AG74" s="254"/>
      <c r="AH74" s="248"/>
      <c r="AI74" s="250"/>
      <c r="AJ74" s="213"/>
      <c r="AK74" s="212"/>
      <c r="AL74" s="213"/>
      <c r="AM74" s="247">
        <f t="shared" si="0"/>
        <v>21.46</v>
      </c>
      <c r="AN74" s="214"/>
      <c r="AO74" s="214">
        <f t="shared" si="1"/>
        <v>0</v>
      </c>
      <c r="AP74" s="214"/>
      <c r="AQ74" s="214"/>
      <c r="AR74" s="214"/>
    </row>
    <row r="75" spans="1:44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200"/>
      <c r="Y75" s="198"/>
      <c r="Z75" s="200"/>
      <c r="AA75" s="198"/>
      <c r="AB75" s="200"/>
      <c r="AC75" s="198"/>
      <c r="AD75" s="200"/>
      <c r="AE75" s="198"/>
      <c r="AF75" s="200"/>
      <c r="AG75" s="255"/>
      <c r="AH75" s="259"/>
      <c r="AI75" s="260"/>
      <c r="AJ75" s="198"/>
      <c r="AK75" s="200"/>
      <c r="AL75" s="198"/>
      <c r="AM75" s="197"/>
      <c r="AN75" s="247"/>
      <c r="AO75" s="268">
        <f>SUM(AO25:AO74)</f>
        <v>7195.7524641286245</v>
      </c>
      <c r="AP75" s="269"/>
      <c r="AQ75" s="269"/>
      <c r="AR75" s="269">
        <f>SUM(AR25:AR46)</f>
        <v>0</v>
      </c>
    </row>
    <row r="76" spans="1:44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200"/>
      <c r="Y76" s="198"/>
      <c r="Z76" s="200"/>
      <c r="AA76" s="198"/>
      <c r="AB76" s="200"/>
      <c r="AC76" s="198"/>
      <c r="AD76" s="200"/>
      <c r="AE76" s="198"/>
      <c r="AF76" s="200"/>
      <c r="AG76" s="306"/>
      <c r="AH76" s="200"/>
      <c r="AI76" s="198"/>
      <c r="AJ76" s="198"/>
      <c r="AK76" s="200"/>
      <c r="AL76" s="198"/>
      <c r="AM76" s="197"/>
      <c r="AN76" s="197"/>
      <c r="AO76" s="197"/>
      <c r="AP76" s="197"/>
      <c r="AQ76" s="197"/>
      <c r="AR76" s="197"/>
    </row>
    <row r="77" spans="1:44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187"/>
      <c r="Y77" s="306"/>
      <c r="Z77" s="216"/>
      <c r="AA77" s="189"/>
      <c r="AB77" s="187"/>
      <c r="AC77" s="306"/>
      <c r="AD77" s="306"/>
      <c r="AE77" s="306"/>
      <c r="AF77" s="306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</row>
    <row r="78" spans="1:44">
      <c r="A78" s="187"/>
      <c r="B78" s="187"/>
      <c r="C78" s="187"/>
      <c r="D78" s="187"/>
      <c r="E78" s="187"/>
      <c r="F78" s="187"/>
      <c r="G78" s="272" t="s">
        <v>292</v>
      </c>
      <c r="H78" s="272"/>
      <c r="I78" s="380"/>
      <c r="J78" s="272"/>
      <c r="K78" s="272"/>
      <c r="L78" s="272"/>
      <c r="M78" s="272"/>
      <c r="N78" s="272"/>
      <c r="O78" s="272" t="s">
        <v>293</v>
      </c>
      <c r="P78" s="272"/>
      <c r="Q78" s="272"/>
      <c r="R78" s="272"/>
      <c r="S78" s="272"/>
      <c r="T78" s="272"/>
      <c r="U78" s="272"/>
      <c r="V78" s="187"/>
      <c r="W78" s="187"/>
      <c r="X78" s="187"/>
      <c r="Y78" s="187"/>
      <c r="Z78" s="187" t="s">
        <v>292</v>
      </c>
      <c r="AA78" s="187"/>
      <c r="AB78" s="187"/>
      <c r="AC78" s="187"/>
      <c r="AD78" s="272" t="s">
        <v>293</v>
      </c>
      <c r="AE78" s="272"/>
      <c r="AF78" s="272"/>
      <c r="AG78" s="272"/>
      <c r="AH78" s="272"/>
      <c r="AI78" s="380"/>
      <c r="AJ78" s="272"/>
      <c r="AK78" s="187"/>
      <c r="AL78" s="187"/>
      <c r="AM78" s="187"/>
      <c r="AN78" s="187"/>
      <c r="AO78" s="187"/>
      <c r="AP78" s="187"/>
      <c r="AQ78" s="187"/>
      <c r="AR78" s="187"/>
    </row>
    <row r="79" spans="1:44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270"/>
      <c r="Y79" s="219"/>
      <c r="Z79" s="219"/>
      <c r="AA79" s="219"/>
      <c r="AB79" s="220"/>
      <c r="AC79" s="219"/>
      <c r="AD79" s="219"/>
      <c r="AE79" s="330"/>
      <c r="AF79" s="216"/>
      <c r="AG79" s="220"/>
      <c r="AH79" s="270"/>
      <c r="AI79" s="55"/>
      <c r="AJ79" s="55"/>
      <c r="AL79" s="220"/>
      <c r="AM79" s="220"/>
      <c r="AN79" s="220"/>
      <c r="AO79" s="220"/>
      <c r="AP79" s="270"/>
      <c r="AQ79" s="55"/>
      <c r="AR79" s="55"/>
    </row>
    <row r="80" spans="1:44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270"/>
      <c r="Y80" s="220" t="s">
        <v>292</v>
      </c>
      <c r="Z80" s="220"/>
      <c r="AA80" s="220"/>
      <c r="AB80" s="220"/>
      <c r="AC80" s="220" t="s">
        <v>293</v>
      </c>
      <c r="AD80" s="220"/>
      <c r="AE80" s="220"/>
      <c r="AF80" s="220"/>
      <c r="AG80" s="220"/>
      <c r="AH80" s="220"/>
      <c r="AI80" s="220"/>
      <c r="AJ80" s="220"/>
      <c r="AL80" s="220"/>
      <c r="AM80" s="220"/>
      <c r="AN80" s="220"/>
      <c r="AO80" s="220"/>
      <c r="AP80" s="220"/>
      <c r="AQ80" s="220"/>
      <c r="AR80" s="220"/>
    </row>
    <row r="81" spans="1:44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599"/>
      <c r="P81" s="599"/>
      <c r="Q81" s="599"/>
      <c r="R81" s="599"/>
      <c r="S81" s="599"/>
      <c r="T81" s="599"/>
      <c r="U81" s="599"/>
      <c r="V81" s="599"/>
      <c r="W81" s="599"/>
      <c r="X81" s="599"/>
      <c r="Y81" s="270"/>
      <c r="Z81" s="270"/>
      <c r="AA81" s="270"/>
      <c r="AB81" s="270"/>
      <c r="AC81" s="270"/>
      <c r="AD81" s="270"/>
      <c r="AE81" s="590"/>
      <c r="AF81" s="590"/>
      <c r="AG81" s="590"/>
      <c r="AH81" s="590"/>
      <c r="AI81" s="590"/>
      <c r="AJ81" s="220"/>
      <c r="AK81" s="220"/>
      <c r="AL81" s="220"/>
      <c r="AM81" s="220"/>
      <c r="AN81" s="220"/>
      <c r="AO81" s="220"/>
      <c r="AP81" s="270"/>
      <c r="AQ81" s="55"/>
      <c r="AR81" s="55"/>
    </row>
    <row r="82" spans="1:44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377"/>
      <c r="AJ82" s="220"/>
      <c r="AK82" s="220"/>
      <c r="AL82" s="220"/>
      <c r="AM82" s="220"/>
      <c r="AN82" s="220"/>
      <c r="AO82" s="220"/>
      <c r="AP82" s="220"/>
      <c r="AQ82" s="220"/>
      <c r="AR82" s="220"/>
    </row>
  </sheetData>
  <mergeCells count="122">
    <mergeCell ref="A81:G81"/>
    <mergeCell ref="H81:M81"/>
    <mergeCell ref="O81:X81"/>
    <mergeCell ref="AE81:AI81"/>
    <mergeCell ref="A82:G82"/>
    <mergeCell ref="H82:M82"/>
    <mergeCell ref="O82:X82"/>
    <mergeCell ref="A75:E76"/>
    <mergeCell ref="N80:R80"/>
    <mergeCell ref="A69:E69"/>
    <mergeCell ref="A70:E70"/>
    <mergeCell ref="A71:E71"/>
    <mergeCell ref="A72:E72"/>
    <mergeCell ref="A73:E73"/>
    <mergeCell ref="A74:E74"/>
    <mergeCell ref="A46:E46"/>
    <mergeCell ref="A63:E63"/>
    <mergeCell ref="A64:E64"/>
    <mergeCell ref="A65:E65"/>
    <mergeCell ref="A67:E67"/>
    <mergeCell ref="A68:E68"/>
    <mergeCell ref="A47:E47"/>
    <mergeCell ref="A48:E48"/>
    <mergeCell ref="A49:E49"/>
    <mergeCell ref="A33:E33"/>
    <mergeCell ref="A34:E34"/>
    <mergeCell ref="A35:E35"/>
    <mergeCell ref="A37:E37"/>
    <mergeCell ref="A44:E44"/>
    <mergeCell ref="A45:E45"/>
    <mergeCell ref="A27:E27"/>
    <mergeCell ref="A28:E28"/>
    <mergeCell ref="A29:E29"/>
    <mergeCell ref="A30:E30"/>
    <mergeCell ref="A31:E31"/>
    <mergeCell ref="A32:E32"/>
    <mergeCell ref="AD24:AE24"/>
    <mergeCell ref="AF24:AG24"/>
    <mergeCell ref="AH24:AI24"/>
    <mergeCell ref="AK24:AL24"/>
    <mergeCell ref="A25:E25"/>
    <mergeCell ref="A26:E26"/>
    <mergeCell ref="R24:S24"/>
    <mergeCell ref="T24:U24"/>
    <mergeCell ref="V24:W24"/>
    <mergeCell ref="X24:Y24"/>
    <mergeCell ref="Z24:AA24"/>
    <mergeCell ref="AB24:AC24"/>
    <mergeCell ref="A24:E24"/>
    <mergeCell ref="H24:I24"/>
    <mergeCell ref="J24:K24"/>
    <mergeCell ref="L24:M24"/>
    <mergeCell ref="N24:O24"/>
    <mergeCell ref="P24:Q24"/>
    <mergeCell ref="A22:E22"/>
    <mergeCell ref="AM22:AO22"/>
    <mergeCell ref="AP22:AR22"/>
    <mergeCell ref="A23:E23"/>
    <mergeCell ref="H23:O23"/>
    <mergeCell ref="P23:Y23"/>
    <mergeCell ref="X21:Y21"/>
    <mergeCell ref="Z21:AA21"/>
    <mergeCell ref="AB21:AC21"/>
    <mergeCell ref="AD21:AE21"/>
    <mergeCell ref="AF21:AG21"/>
    <mergeCell ref="AH21:AJ21"/>
    <mergeCell ref="L21:M21"/>
    <mergeCell ref="N21:O21"/>
    <mergeCell ref="P21:Q21"/>
    <mergeCell ref="R21:S21"/>
    <mergeCell ref="T21:U21"/>
    <mergeCell ref="V21:W21"/>
    <mergeCell ref="F19:F21"/>
    <mergeCell ref="H19:O20"/>
    <mergeCell ref="P19:Q20"/>
    <mergeCell ref="R19:AE20"/>
    <mergeCell ref="AF19:AL20"/>
    <mergeCell ref="AM19:AR19"/>
    <mergeCell ref="AM20:AO20"/>
    <mergeCell ref="AP20:AR20"/>
    <mergeCell ref="H21:I21"/>
    <mergeCell ref="J21:K21"/>
    <mergeCell ref="A16:N16"/>
    <mergeCell ref="O16:R16"/>
    <mergeCell ref="S16:U16"/>
    <mergeCell ref="V16:Y16"/>
    <mergeCell ref="AF16:AN16"/>
    <mergeCell ref="A18:F18"/>
    <mergeCell ref="G18:G21"/>
    <mergeCell ref="H18:AL18"/>
    <mergeCell ref="AM18:AR18"/>
    <mergeCell ref="A19:E21"/>
    <mergeCell ref="AK21:AL21"/>
    <mergeCell ref="A14:N14"/>
    <mergeCell ref="O14:R14"/>
    <mergeCell ref="S14:U14"/>
    <mergeCell ref="V14:Y14"/>
    <mergeCell ref="A15:N15"/>
    <mergeCell ref="O15:R15"/>
    <mergeCell ref="S15:U15"/>
    <mergeCell ref="V15:Y15"/>
    <mergeCell ref="D9:F11"/>
    <mergeCell ref="AA10:AH10"/>
    <mergeCell ref="AI10:AM10"/>
    <mergeCell ref="AJ12:AM12"/>
    <mergeCell ref="G7:I11"/>
    <mergeCell ref="J7:N11"/>
    <mergeCell ref="O7:R11"/>
    <mergeCell ref="S7:U11"/>
    <mergeCell ref="V7:Y11"/>
    <mergeCell ref="AA12:AE12"/>
    <mergeCell ref="AF12:AI12"/>
    <mergeCell ref="A5:G5"/>
    <mergeCell ref="AB6:AF6"/>
    <mergeCell ref="A1:T1"/>
    <mergeCell ref="A2:G2"/>
    <mergeCell ref="H2:L2"/>
    <mergeCell ref="N2:T2"/>
    <mergeCell ref="V2:AR2"/>
    <mergeCell ref="H3:L3"/>
    <mergeCell ref="N3:T3"/>
    <mergeCell ref="AM1:AR1"/>
  </mergeCells>
  <pageMargins left="0" right="0" top="0" bottom="0" header="0.51180555555555496" footer="0.51180555555555496"/>
  <pageSetup paperSize="9" scale="6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2"/>
  <sheetViews>
    <sheetView topLeftCell="D25" workbookViewId="0">
      <selection activeCell="AK42" sqref="AK42"/>
    </sheetView>
  </sheetViews>
  <sheetFormatPr defaultColWidth="8.5546875" defaultRowHeight="14.4"/>
  <cols>
    <col min="1" max="1" width="31.21875" customWidth="1"/>
    <col min="2" max="3" width="2.44140625" customWidth="1"/>
    <col min="4" max="4" width="2.77734375" customWidth="1"/>
    <col min="5" max="5" width="3.21875" customWidth="1"/>
    <col min="6" max="6" width="4.88671875" customWidth="1"/>
    <col min="7" max="7" width="6.5546875" customWidth="1"/>
    <col min="8" max="37" width="5.5546875" customWidth="1"/>
    <col min="38" max="38" width="5.77734375" customWidth="1"/>
    <col min="39" max="39" width="7.5546875" customWidth="1"/>
    <col min="40" max="40" width="7.6640625" customWidth="1"/>
  </cols>
  <sheetData>
    <row r="1" spans="1:40" ht="19.2" customHeight="1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546" t="s">
        <v>435</v>
      </c>
      <c r="AH1" s="546"/>
      <c r="AI1" s="546"/>
      <c r="AJ1" s="546"/>
      <c r="AK1" s="546"/>
      <c r="AL1" s="546"/>
      <c r="AM1" s="187"/>
      <c r="AN1" s="187"/>
    </row>
    <row r="2" spans="1:40">
      <c r="A2" s="435" t="s">
        <v>290</v>
      </c>
      <c r="B2" s="517" t="s">
        <v>291</v>
      </c>
      <c r="C2" s="517"/>
      <c r="D2" s="517"/>
      <c r="E2" s="517"/>
      <c r="F2" s="517"/>
      <c r="G2" s="435"/>
      <c r="H2" s="517" t="s">
        <v>361</v>
      </c>
      <c r="I2" s="517"/>
      <c r="J2" s="517"/>
      <c r="K2" s="517"/>
      <c r="L2" s="517"/>
      <c r="M2" s="517"/>
      <c r="N2" s="188"/>
      <c r="O2" s="188"/>
      <c r="P2" s="629" t="s">
        <v>340</v>
      </c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436"/>
      <c r="AM2" s="436"/>
      <c r="AN2" s="436"/>
    </row>
    <row r="3" spans="1:40" ht="15" thickBot="1">
      <c r="A3" s="187" t="s">
        <v>291</v>
      </c>
      <c r="B3" s="510" t="s">
        <v>292</v>
      </c>
      <c r="C3" s="510"/>
      <c r="D3" s="510"/>
      <c r="E3" s="510"/>
      <c r="F3" s="510"/>
      <c r="G3" s="187" t="s">
        <v>291</v>
      </c>
      <c r="H3" s="607" t="s">
        <v>293</v>
      </c>
      <c r="I3" s="607"/>
      <c r="J3" s="607"/>
      <c r="K3" s="607"/>
      <c r="L3" s="607"/>
      <c r="M3" s="607"/>
      <c r="N3" s="188"/>
      <c r="O3" s="188"/>
      <c r="P3" s="188"/>
      <c r="Q3" s="188"/>
      <c r="R3" s="188"/>
      <c r="S3" s="188"/>
      <c r="T3" s="188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</row>
    <row r="4" spans="1:40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361" t="s">
        <v>294</v>
      </c>
      <c r="AJ4" s="361"/>
      <c r="AK4" s="361"/>
      <c r="AL4" s="428" t="s">
        <v>5</v>
      </c>
      <c r="AM4" s="433"/>
      <c r="AN4" s="188"/>
    </row>
    <row r="5" spans="1:40">
      <c r="A5" s="542" t="s">
        <v>385</v>
      </c>
      <c r="B5" s="542"/>
      <c r="C5" s="542"/>
      <c r="D5" s="542"/>
      <c r="E5" s="542"/>
      <c r="F5" s="542"/>
      <c r="G5" s="542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361"/>
      <c r="AJ5" s="361"/>
      <c r="AK5" s="361"/>
      <c r="AL5" s="402" t="s">
        <v>295</v>
      </c>
      <c r="AM5" s="432"/>
      <c r="AN5" s="427"/>
    </row>
    <row r="6" spans="1:40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297" t="s">
        <v>132</v>
      </c>
      <c r="AD6" s="391"/>
      <c r="AE6" s="391"/>
      <c r="AF6" s="391"/>
      <c r="AG6" s="297">
        <v>2025</v>
      </c>
      <c r="AH6" s="297" t="s">
        <v>296</v>
      </c>
      <c r="AI6" s="361" t="s">
        <v>297</v>
      </c>
      <c r="AJ6" s="297"/>
      <c r="AK6" s="361"/>
      <c r="AL6" s="362"/>
      <c r="AM6" s="429"/>
      <c r="AN6" s="188"/>
    </row>
    <row r="7" spans="1:40" ht="14.4" customHeight="1">
      <c r="A7" s="286" t="s">
        <v>298</v>
      </c>
      <c r="B7" s="287"/>
      <c r="C7" s="287"/>
      <c r="D7" s="287"/>
      <c r="E7" s="287"/>
      <c r="F7" s="288"/>
      <c r="G7" s="521" t="s">
        <v>299</v>
      </c>
      <c r="H7" s="522"/>
      <c r="I7" s="523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635"/>
      <c r="Y7" s="635"/>
      <c r="Z7" s="531"/>
      <c r="AA7" s="532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434"/>
      <c r="AM7" s="432"/>
      <c r="AN7" s="188"/>
    </row>
    <row r="8" spans="1:40">
      <c r="A8" s="292"/>
      <c r="B8" s="293"/>
      <c r="C8" s="293"/>
      <c r="D8" s="293"/>
      <c r="E8" s="293"/>
      <c r="F8" s="294"/>
      <c r="G8" s="524"/>
      <c r="H8" s="525"/>
      <c r="I8" s="526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4"/>
      <c r="Y8" s="534"/>
      <c r="Z8" s="534"/>
      <c r="AA8" s="535"/>
      <c r="AB8" s="187"/>
      <c r="AC8" s="188" t="s">
        <v>303</v>
      </c>
      <c r="AD8" s="188"/>
      <c r="AE8" s="391" t="s">
        <v>364</v>
      </c>
      <c r="AF8" s="391"/>
      <c r="AG8" s="391"/>
      <c r="AH8" s="391"/>
      <c r="AI8" s="188"/>
      <c r="AJ8" s="361" t="s">
        <v>304</v>
      </c>
      <c r="AK8" s="361"/>
      <c r="AL8" s="362"/>
      <c r="AM8" s="429"/>
      <c r="AN8" s="188"/>
    </row>
    <row r="9" spans="1:40" ht="14.4" customHeight="1">
      <c r="A9" s="286" t="s">
        <v>305</v>
      </c>
      <c r="B9" s="287"/>
      <c r="C9" s="288"/>
      <c r="D9" s="521" t="s">
        <v>306</v>
      </c>
      <c r="E9" s="522"/>
      <c r="F9" s="523"/>
      <c r="G9" s="524"/>
      <c r="H9" s="525"/>
      <c r="I9" s="526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4"/>
      <c r="Y9" s="534"/>
      <c r="Z9" s="534"/>
      <c r="AA9" s="535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434"/>
      <c r="AM9" s="432"/>
      <c r="AN9" s="188"/>
    </row>
    <row r="10" spans="1:40">
      <c r="A10" s="289"/>
      <c r="B10" s="290"/>
      <c r="C10" s="291"/>
      <c r="D10" s="524"/>
      <c r="E10" s="525"/>
      <c r="F10" s="526"/>
      <c r="G10" s="524"/>
      <c r="H10" s="525"/>
      <c r="I10" s="526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4"/>
      <c r="Y10" s="534"/>
      <c r="Z10" s="534"/>
      <c r="AA10" s="535"/>
      <c r="AB10" s="187"/>
      <c r="AC10" s="188" t="s">
        <v>307</v>
      </c>
      <c r="AD10" s="188"/>
      <c r="AE10" s="188"/>
      <c r="AF10" s="188"/>
      <c r="AG10" s="391"/>
      <c r="AH10" s="391"/>
      <c r="AI10" s="391"/>
      <c r="AJ10" s="391"/>
      <c r="AK10" s="188"/>
      <c r="AL10" s="362"/>
      <c r="AM10" s="429"/>
      <c r="AN10" s="188"/>
    </row>
    <row r="11" spans="1:40">
      <c r="A11" s="292"/>
      <c r="B11" s="293"/>
      <c r="C11" s="294"/>
      <c r="D11" s="527"/>
      <c r="E11" s="528"/>
      <c r="F11" s="529"/>
      <c r="G11" s="527"/>
      <c r="H11" s="528"/>
      <c r="I11" s="529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7"/>
      <c r="Y11" s="537"/>
      <c r="Z11" s="537"/>
      <c r="AA11" s="538"/>
      <c r="AB11" s="187"/>
      <c r="AC11" s="296"/>
      <c r="AD11" s="296"/>
      <c r="AE11" s="296"/>
      <c r="AF11" s="296"/>
      <c r="AG11" s="296"/>
      <c r="AH11" s="296"/>
      <c r="AI11" s="296"/>
      <c r="AJ11" s="296"/>
      <c r="AK11" s="296"/>
      <c r="AL11" s="395"/>
      <c r="AM11" s="396"/>
      <c r="AN11" s="188"/>
    </row>
    <row r="12" spans="1:40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280">
        <v>4</v>
      </c>
      <c r="K12" s="281"/>
      <c r="L12" s="281"/>
      <c r="M12" s="281"/>
      <c r="N12" s="282"/>
      <c r="O12" s="280">
        <v>5</v>
      </c>
      <c r="P12" s="281"/>
      <c r="Q12" s="281"/>
      <c r="R12" s="282"/>
      <c r="S12" s="280">
        <v>6</v>
      </c>
      <c r="T12" s="281"/>
      <c r="U12" s="282"/>
      <c r="V12" s="280">
        <v>7</v>
      </c>
      <c r="W12" s="281"/>
      <c r="X12" s="394"/>
      <c r="Y12" s="394"/>
      <c r="Z12" s="281"/>
      <c r="AA12" s="282"/>
      <c r="AB12" s="187"/>
      <c r="AC12" s="188" t="s">
        <v>308</v>
      </c>
      <c r="AD12" s="188"/>
      <c r="AE12" s="188"/>
      <c r="AF12" s="188"/>
      <c r="AG12" s="517" t="s">
        <v>365</v>
      </c>
      <c r="AH12" s="517"/>
      <c r="AI12" s="517"/>
      <c r="AJ12" s="517"/>
      <c r="AK12" s="188"/>
      <c r="AL12" s="362"/>
      <c r="AM12" s="429"/>
      <c r="AN12" s="188"/>
    </row>
    <row r="13" spans="1:40" ht="17.25" customHeight="1" thickBot="1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83">
        <v>173.81</v>
      </c>
      <c r="P13" s="284"/>
      <c r="Q13" s="284"/>
      <c r="R13" s="285"/>
      <c r="S13" s="283"/>
      <c r="T13" s="284"/>
      <c r="U13" s="285"/>
      <c r="V13" s="283"/>
      <c r="W13" s="284"/>
      <c r="X13" s="397"/>
      <c r="Y13" s="397"/>
      <c r="Z13" s="284"/>
      <c r="AA13" s="285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430"/>
      <c r="AM13" s="431"/>
      <c r="AN13" s="187"/>
    </row>
    <row r="14" spans="1:40" ht="14.4" customHeight="1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2"/>
      <c r="Y14" s="502"/>
      <c r="Z14" s="502"/>
      <c r="AA14" s="503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</row>
    <row r="15" spans="1:40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2"/>
      <c r="Y15" s="502"/>
      <c r="Z15" s="502"/>
      <c r="AA15" s="503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</row>
    <row r="16" spans="1:40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2"/>
      <c r="Z16" s="502"/>
      <c r="AA16" s="503"/>
      <c r="AB16" s="187"/>
      <c r="AC16" s="187"/>
      <c r="AD16" s="187"/>
      <c r="AE16" s="187"/>
      <c r="AF16" s="187"/>
      <c r="AG16" s="187"/>
      <c r="AH16" s="437" t="s">
        <v>366</v>
      </c>
      <c r="AI16" s="437"/>
      <c r="AJ16" s="437"/>
      <c r="AK16" s="437"/>
      <c r="AL16" s="437"/>
      <c r="AM16" s="437" t="s">
        <v>428</v>
      </c>
      <c r="AN16" s="187"/>
    </row>
    <row r="17" spans="1:40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</row>
    <row r="18" spans="1:40" ht="14.4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7" t="s">
        <v>313</v>
      </c>
      <c r="AM18" s="548"/>
      <c r="AN18" s="548"/>
    </row>
    <row r="19" spans="1:40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554"/>
      <c r="L19" s="554"/>
      <c r="M19" s="554"/>
      <c r="N19" s="554"/>
      <c r="O19" s="555"/>
      <c r="P19" s="553" t="s">
        <v>63</v>
      </c>
      <c r="Q19" s="555"/>
      <c r="R19" s="553" t="s">
        <v>116</v>
      </c>
      <c r="S19" s="554"/>
      <c r="T19" s="554"/>
      <c r="U19" s="554"/>
      <c r="V19" s="554"/>
      <c r="W19" s="554"/>
      <c r="X19" s="636"/>
      <c r="Y19" s="636"/>
      <c r="Z19" s="554"/>
      <c r="AA19" s="554"/>
      <c r="AB19" s="554"/>
      <c r="AC19" s="554"/>
      <c r="AD19" s="554"/>
      <c r="AE19" s="554"/>
      <c r="AF19" s="554"/>
      <c r="AG19" s="554"/>
      <c r="AH19" s="592" t="s">
        <v>119</v>
      </c>
      <c r="AI19" s="593"/>
      <c r="AJ19" s="593"/>
      <c r="AK19" s="593"/>
      <c r="AL19" s="547" t="s">
        <v>316</v>
      </c>
      <c r="AM19" s="548"/>
      <c r="AN19" s="548"/>
    </row>
    <row r="20" spans="1:40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1"/>
      <c r="P20" s="559"/>
      <c r="Q20" s="561"/>
      <c r="R20" s="559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59"/>
      <c r="AI20" s="560"/>
      <c r="AJ20" s="560"/>
      <c r="AK20" s="560"/>
      <c r="AL20" s="547" t="s">
        <v>317</v>
      </c>
      <c r="AM20" s="548"/>
      <c r="AN20" s="549"/>
    </row>
    <row r="21" spans="1:40" ht="96" customHeight="1">
      <c r="A21" s="559"/>
      <c r="B21" s="560"/>
      <c r="C21" s="560"/>
      <c r="D21" s="560"/>
      <c r="E21" s="561"/>
      <c r="F21" s="564"/>
      <c r="G21" s="552"/>
      <c r="H21" s="565" t="s">
        <v>429</v>
      </c>
      <c r="I21" s="566"/>
      <c r="J21" s="565" t="s">
        <v>125</v>
      </c>
      <c r="K21" s="566"/>
      <c r="L21" s="565" t="s">
        <v>285</v>
      </c>
      <c r="M21" s="566"/>
      <c r="N21" s="565" t="s">
        <v>100</v>
      </c>
      <c r="O21" s="566"/>
      <c r="P21" s="565" t="s">
        <v>430</v>
      </c>
      <c r="Q21" s="566"/>
      <c r="R21" s="565" t="s">
        <v>176</v>
      </c>
      <c r="S21" s="566"/>
      <c r="T21" s="565" t="s">
        <v>431</v>
      </c>
      <c r="U21" s="566"/>
      <c r="V21" s="565" t="s">
        <v>432</v>
      </c>
      <c r="W21" s="566"/>
      <c r="X21" s="565" t="s">
        <v>156</v>
      </c>
      <c r="Y21" s="566"/>
      <c r="Z21" s="565" t="s">
        <v>286</v>
      </c>
      <c r="AA21" s="566"/>
      <c r="AB21" s="565" t="s">
        <v>38</v>
      </c>
      <c r="AC21" s="566"/>
      <c r="AD21" s="565" t="s">
        <v>125</v>
      </c>
      <c r="AE21" s="566"/>
      <c r="AF21" s="565" t="s">
        <v>392</v>
      </c>
      <c r="AG21" s="566"/>
      <c r="AH21" s="565" t="s">
        <v>360</v>
      </c>
      <c r="AI21" s="566"/>
      <c r="AJ21" s="595" t="s">
        <v>414</v>
      </c>
      <c r="AK21" s="596"/>
      <c r="AL21" s="191" t="s">
        <v>14</v>
      </c>
      <c r="AM21" s="191" t="s">
        <v>78</v>
      </c>
      <c r="AN21" s="191" t="s">
        <v>319</v>
      </c>
    </row>
    <row r="22" spans="1:40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32</v>
      </c>
      <c r="AK22" s="251">
        <v>33</v>
      </c>
      <c r="AL22" s="572">
        <v>35</v>
      </c>
      <c r="AM22" s="573"/>
      <c r="AN22" s="574"/>
    </row>
    <row r="23" spans="1:40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614"/>
      <c r="Y23" s="614"/>
      <c r="Z23" s="571"/>
      <c r="AA23" s="571"/>
      <c r="AB23" s="249"/>
      <c r="AC23" s="249"/>
      <c r="AD23" s="249"/>
      <c r="AE23" s="249"/>
      <c r="AF23" s="249"/>
      <c r="AG23" s="249"/>
      <c r="AH23" s="249"/>
      <c r="AI23" s="249"/>
      <c r="AJ23" s="256"/>
      <c r="AK23" s="256"/>
      <c r="AL23" s="253">
        <v>50</v>
      </c>
      <c r="AM23" s="196"/>
      <c r="AN23" s="196"/>
    </row>
    <row r="24" spans="1:40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0.04</v>
      </c>
      <c r="K24" s="576"/>
      <c r="L24" s="575">
        <v>0.01</v>
      </c>
      <c r="M24" s="576"/>
      <c r="N24" s="575">
        <v>0.2</v>
      </c>
      <c r="O24" s="576"/>
      <c r="P24" s="575">
        <v>0.2</v>
      </c>
      <c r="Q24" s="576"/>
      <c r="R24" s="575">
        <v>0.05</v>
      </c>
      <c r="S24" s="576"/>
      <c r="T24" s="575">
        <v>0.2</v>
      </c>
      <c r="U24" s="576"/>
      <c r="V24" s="575">
        <v>0.08</v>
      </c>
      <c r="W24" s="576"/>
      <c r="X24" s="393"/>
      <c r="Y24" s="393"/>
      <c r="Z24" s="575">
        <v>0.15</v>
      </c>
      <c r="AA24" s="576"/>
      <c r="AB24" s="575">
        <v>0.02</v>
      </c>
      <c r="AC24" s="576"/>
      <c r="AD24" s="575">
        <v>0.03</v>
      </c>
      <c r="AE24" s="576"/>
      <c r="AF24" s="575">
        <v>0.2</v>
      </c>
      <c r="AG24" s="576"/>
      <c r="AH24" s="575">
        <v>0.08</v>
      </c>
      <c r="AI24" s="577"/>
      <c r="AJ24" s="597">
        <v>0.2</v>
      </c>
      <c r="AK24" s="598"/>
      <c r="AL24" s="196"/>
      <c r="AM24" s="196"/>
      <c r="AN24" s="196"/>
    </row>
    <row r="25" spans="1:40">
      <c r="A25" s="578" t="s">
        <v>323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>
        <v>0.08</v>
      </c>
      <c r="W25" s="246">
        <f>V25*AL23</f>
        <v>4</v>
      </c>
      <c r="X25" s="335"/>
      <c r="Y25" s="335"/>
      <c r="Z25" s="212"/>
      <c r="AA25" s="213"/>
      <c r="AB25" s="212"/>
      <c r="AC25" s="213"/>
      <c r="AD25" s="212"/>
      <c r="AE25" s="213"/>
      <c r="AF25" s="212"/>
      <c r="AG25" s="213"/>
      <c r="AH25" s="212"/>
      <c r="AI25" s="254"/>
      <c r="AJ25" s="248"/>
      <c r="AK25" s="250"/>
      <c r="AL25" s="247">
        <f t="shared" ref="AL25:AL56" si="0">I25+K25+M25+O25+Q25+S25+U25+W25+Y25+AA25+AC25+AE25+AG25+AI25+AK25</f>
        <v>4</v>
      </c>
      <c r="AM25" s="215">
        <v>680</v>
      </c>
      <c r="AN25" s="215">
        <f>AL25*AM25</f>
        <v>2720</v>
      </c>
    </row>
    <row r="26" spans="1:40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H26*AL23</f>
        <v>5</v>
      </c>
      <c r="J26" s="212"/>
      <c r="K26" s="213"/>
      <c r="L26" s="212"/>
      <c r="M26" s="213"/>
      <c r="N26" s="264">
        <v>0.1</v>
      </c>
      <c r="O26" s="266">
        <f>N26*AL23</f>
        <v>5</v>
      </c>
      <c r="P26" s="212"/>
      <c r="Q26" s="213"/>
      <c r="R26" s="212"/>
      <c r="S26" s="213"/>
      <c r="T26" s="212"/>
      <c r="U26" s="213"/>
      <c r="V26" s="212"/>
      <c r="W26" s="213"/>
      <c r="X26" s="333"/>
      <c r="Y26" s="333"/>
      <c r="Z26" s="212"/>
      <c r="AA26" s="213"/>
      <c r="AB26" s="212"/>
      <c r="AC26" s="213"/>
      <c r="AD26" s="212"/>
      <c r="AE26" s="213"/>
      <c r="AF26" s="212"/>
      <c r="AG26" s="213"/>
      <c r="AH26" s="212"/>
      <c r="AI26" s="254"/>
      <c r="AJ26" s="304"/>
      <c r="AK26" s="305"/>
      <c r="AL26" s="247">
        <f t="shared" si="0"/>
        <v>10</v>
      </c>
      <c r="AM26" s="215">
        <v>94</v>
      </c>
      <c r="AN26" s="215">
        <f t="shared" ref="AN26:AN74" si="1">AL26*AM26</f>
        <v>940</v>
      </c>
    </row>
    <row r="27" spans="1:40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1.6000000000000001E-3</v>
      </c>
      <c r="I27" s="266">
        <f>H27*AL23</f>
        <v>0.08</v>
      </c>
      <c r="J27" s="212"/>
      <c r="K27" s="213"/>
      <c r="L27" s="264">
        <v>0.01</v>
      </c>
      <c r="M27" s="266">
        <f>L27*AL23</f>
        <v>0.5</v>
      </c>
      <c r="N27" s="212"/>
      <c r="O27" s="213"/>
      <c r="P27" s="212"/>
      <c r="Q27" s="213"/>
      <c r="R27" s="212"/>
      <c r="S27" s="213"/>
      <c r="T27" s="212"/>
      <c r="U27" s="213"/>
      <c r="V27" s="212"/>
      <c r="W27" s="213"/>
      <c r="X27" s="333">
        <v>2.3999999999999998E-3</v>
      </c>
      <c r="Y27" s="334">
        <f>X27*AL23</f>
        <v>0.12</v>
      </c>
      <c r="Z27" s="264">
        <v>0.01</v>
      </c>
      <c r="AA27" s="266">
        <f>Z27*AL23</f>
        <v>0.5</v>
      </c>
      <c r="AB27" s="212"/>
      <c r="AC27" s="213"/>
      <c r="AD27" s="212"/>
      <c r="AE27" s="213"/>
      <c r="AF27" s="212"/>
      <c r="AG27" s="213"/>
      <c r="AH27" s="212"/>
      <c r="AI27" s="254"/>
      <c r="AJ27" s="248"/>
      <c r="AK27" s="250"/>
      <c r="AL27" s="247">
        <f t="shared" si="0"/>
        <v>1.2</v>
      </c>
      <c r="AM27" s="215">
        <v>1150</v>
      </c>
      <c r="AN27" s="214">
        <f t="shared" si="1"/>
        <v>1380</v>
      </c>
    </row>
    <row r="28" spans="1:40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>
        <v>1.6999999999999999E-3</v>
      </c>
      <c r="S28" s="266">
        <f>R28*AL23</f>
        <v>8.4999999999999992E-2</v>
      </c>
      <c r="T28" s="264">
        <v>3.0000000000000001E-3</v>
      </c>
      <c r="U28" s="266">
        <f>T28*AL23</f>
        <v>0.15</v>
      </c>
      <c r="V28" s="264">
        <v>8.0000000000000002E-3</v>
      </c>
      <c r="W28" s="266">
        <f>V28*AL23</f>
        <v>0.4</v>
      </c>
      <c r="X28" s="334"/>
      <c r="Y28" s="334"/>
      <c r="Z28" s="212"/>
      <c r="AA28" s="213"/>
      <c r="AB28" s="212"/>
      <c r="AC28" s="213"/>
      <c r="AD28" s="212"/>
      <c r="AE28" s="213"/>
      <c r="AF28" s="212"/>
      <c r="AG28" s="213"/>
      <c r="AH28" s="212"/>
      <c r="AI28" s="254"/>
      <c r="AJ28" s="248"/>
      <c r="AK28" s="250"/>
      <c r="AL28" s="247">
        <f t="shared" si="0"/>
        <v>0.63500000000000001</v>
      </c>
      <c r="AM28" s="215">
        <v>157.60869564999999</v>
      </c>
      <c r="AN28" s="215">
        <f t="shared" si="1"/>
        <v>100.08152173774999</v>
      </c>
    </row>
    <row r="29" spans="1:40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>
        <v>5.9999999999999995E-4</v>
      </c>
      <c r="S29" s="266">
        <f>R29*AL23</f>
        <v>0.03</v>
      </c>
      <c r="T29" s="212"/>
      <c r="U29" s="213"/>
      <c r="V29" s="212">
        <v>5.3E-3</v>
      </c>
      <c r="W29" s="213">
        <f>V29*AL23</f>
        <v>0.26500000000000001</v>
      </c>
      <c r="X29" s="333">
        <v>5.0000000000000001E-3</v>
      </c>
      <c r="Y29" s="334">
        <f>X29*AL23</f>
        <v>0.25</v>
      </c>
      <c r="Z29" s="212"/>
      <c r="AA29" s="213"/>
      <c r="AB29" s="212"/>
      <c r="AC29" s="213"/>
      <c r="AD29" s="212"/>
      <c r="AE29" s="213"/>
      <c r="AF29" s="212"/>
      <c r="AG29" s="213"/>
      <c r="AH29" s="212"/>
      <c r="AI29" s="254"/>
      <c r="AJ29" s="248"/>
      <c r="AK29" s="250"/>
      <c r="AL29" s="247">
        <f t="shared" si="0"/>
        <v>0.54500000000000004</v>
      </c>
      <c r="AM29" s="215">
        <v>47</v>
      </c>
      <c r="AN29" s="214">
        <f t="shared" si="1"/>
        <v>25.615000000000002</v>
      </c>
    </row>
    <row r="30" spans="1:40">
      <c r="A30" s="584" t="s">
        <v>347</v>
      </c>
      <c r="B30" s="585"/>
      <c r="C30" s="585"/>
      <c r="D30" s="585"/>
      <c r="E30" s="586"/>
      <c r="F30" s="210" t="s">
        <v>291</v>
      </c>
      <c r="G30" s="211" t="s">
        <v>283</v>
      </c>
      <c r="H30" s="212">
        <v>1.6E-2</v>
      </c>
      <c r="I30" s="266">
        <f>H30*AL23</f>
        <v>0.8</v>
      </c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333"/>
      <c r="Y30" s="333"/>
      <c r="Z30" s="212"/>
      <c r="AA30" s="213"/>
      <c r="AB30" s="212"/>
      <c r="AC30" s="213"/>
      <c r="AD30" s="212"/>
      <c r="AE30" s="213"/>
      <c r="AF30" s="264"/>
      <c r="AG30" s="266"/>
      <c r="AH30" s="212"/>
      <c r="AI30" s="254"/>
      <c r="AJ30" s="248"/>
      <c r="AK30" s="250"/>
      <c r="AL30" s="247">
        <f t="shared" si="0"/>
        <v>0.8</v>
      </c>
      <c r="AM30" s="215">
        <v>52</v>
      </c>
      <c r="AN30" s="215">
        <f t="shared" si="1"/>
        <v>41.6</v>
      </c>
    </row>
    <row r="31" spans="1:40">
      <c r="A31" s="587" t="s">
        <v>344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333"/>
      <c r="Y31" s="333"/>
      <c r="Z31" s="264">
        <v>0.04</v>
      </c>
      <c r="AA31" s="266">
        <f>Z31*AL23</f>
        <v>2</v>
      </c>
      <c r="AB31" s="212"/>
      <c r="AC31" s="213"/>
      <c r="AD31" s="212"/>
      <c r="AE31" s="213"/>
      <c r="AF31" s="212"/>
      <c r="AG31" s="213"/>
      <c r="AH31" s="212"/>
      <c r="AI31" s="254"/>
      <c r="AJ31" s="248"/>
      <c r="AK31" s="250"/>
      <c r="AL31" s="247">
        <f t="shared" si="0"/>
        <v>2</v>
      </c>
      <c r="AM31" s="215">
        <v>78</v>
      </c>
      <c r="AN31" s="215">
        <f t="shared" si="1"/>
        <v>156</v>
      </c>
    </row>
    <row r="32" spans="1:40">
      <c r="A32" s="578" t="s">
        <v>345</v>
      </c>
      <c r="B32" s="579"/>
      <c r="C32" s="579"/>
      <c r="D32" s="579"/>
      <c r="E32" s="580"/>
      <c r="F32" s="210" t="s">
        <v>291</v>
      </c>
      <c r="G32" s="211" t="s">
        <v>283</v>
      </c>
      <c r="H32" s="265"/>
      <c r="I32" s="266"/>
      <c r="J32" s="212"/>
      <c r="K32" s="213"/>
      <c r="L32" s="212"/>
      <c r="M32" s="213"/>
      <c r="N32" s="212"/>
      <c r="O32" s="213"/>
      <c r="P32" s="212"/>
      <c r="Q32" s="213"/>
      <c r="R32" s="212"/>
      <c r="S32" s="213"/>
      <c r="T32" s="212">
        <v>4.0000000000000001E-3</v>
      </c>
      <c r="U32" s="266">
        <f>T32*AL23</f>
        <v>0.2</v>
      </c>
      <c r="V32" s="212"/>
      <c r="W32" s="213"/>
      <c r="X32" s="333"/>
      <c r="Y32" s="333"/>
      <c r="Z32" s="212"/>
      <c r="AA32" s="213"/>
      <c r="AB32" s="212"/>
      <c r="AC32" s="213"/>
      <c r="AD32" s="212"/>
      <c r="AE32" s="213"/>
      <c r="AF32" s="212"/>
      <c r="AG32" s="213"/>
      <c r="AH32" s="212"/>
      <c r="AI32" s="254"/>
      <c r="AJ32" s="248"/>
      <c r="AK32" s="250"/>
      <c r="AL32" s="247">
        <f t="shared" si="0"/>
        <v>0.2</v>
      </c>
      <c r="AM32" s="215">
        <v>110</v>
      </c>
      <c r="AN32" s="215">
        <f t="shared" si="1"/>
        <v>22</v>
      </c>
    </row>
    <row r="33" spans="1:40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1E-3</v>
      </c>
      <c r="I33" s="266">
        <f>H33*AL23</f>
        <v>0.05</v>
      </c>
      <c r="J33" s="212"/>
      <c r="K33" s="213"/>
      <c r="L33" s="212"/>
      <c r="M33" s="213"/>
      <c r="N33" s="264">
        <v>0.02</v>
      </c>
      <c r="O33" s="266">
        <f>N33*AL23</f>
        <v>1</v>
      </c>
      <c r="P33" s="212"/>
      <c r="Q33" s="213"/>
      <c r="R33" s="264">
        <v>1E-3</v>
      </c>
      <c r="S33" s="213">
        <f>R33*AL23</f>
        <v>0.05</v>
      </c>
      <c r="T33" s="264">
        <v>1E-3</v>
      </c>
      <c r="U33" s="266">
        <f>T33*AL23</f>
        <v>0.05</v>
      </c>
      <c r="V33" s="212"/>
      <c r="W33" s="213"/>
      <c r="X33" s="333"/>
      <c r="Y33" s="333"/>
      <c r="Z33" s="212"/>
      <c r="AA33" s="213"/>
      <c r="AB33" s="212"/>
      <c r="AC33" s="213"/>
      <c r="AD33" s="264"/>
      <c r="AE33" s="266"/>
      <c r="AF33" s="264">
        <v>0.01</v>
      </c>
      <c r="AG33" s="266">
        <f>AF33*AL23</f>
        <v>0.5</v>
      </c>
      <c r="AH33" s="212"/>
      <c r="AI33" s="254"/>
      <c r="AJ33" s="304">
        <v>1.4999999999999999E-2</v>
      </c>
      <c r="AK33" s="305">
        <f>AJ33*AL23</f>
        <v>0.75</v>
      </c>
      <c r="AL33" s="247">
        <f t="shared" si="0"/>
        <v>2.4000000000000004</v>
      </c>
      <c r="AM33" s="215">
        <v>78</v>
      </c>
      <c r="AN33" s="215">
        <f t="shared" si="1"/>
        <v>187.20000000000002</v>
      </c>
    </row>
    <row r="34" spans="1:40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1E-3</v>
      </c>
      <c r="I34" s="266">
        <f>H34*AL23</f>
        <v>0.05</v>
      </c>
      <c r="J34" s="212"/>
      <c r="K34" s="213"/>
      <c r="L34" s="212"/>
      <c r="M34" s="213"/>
      <c r="N34" s="212"/>
      <c r="O34" s="213"/>
      <c r="P34" s="212"/>
      <c r="Q34" s="213"/>
      <c r="R34" s="264">
        <v>2.0000000000000001E-4</v>
      </c>
      <c r="S34" s="266">
        <f>R34*AL23</f>
        <v>0.01</v>
      </c>
      <c r="T34" s="264">
        <v>8.0000000000000004E-4</v>
      </c>
      <c r="U34" s="266">
        <f>T34*AL23</f>
        <v>0.04</v>
      </c>
      <c r="V34" s="264">
        <v>8.0000000000000004E-4</v>
      </c>
      <c r="W34" s="266">
        <f>V34*AL23</f>
        <v>0.04</v>
      </c>
      <c r="X34" s="334"/>
      <c r="Y34" s="334"/>
      <c r="Z34" s="264">
        <v>2E-3</v>
      </c>
      <c r="AA34" s="266">
        <f>Z34*AL23</f>
        <v>0.1</v>
      </c>
      <c r="AB34" s="212"/>
      <c r="AC34" s="213"/>
      <c r="AD34" s="212"/>
      <c r="AE34" s="213"/>
      <c r="AF34" s="212"/>
      <c r="AG34" s="213"/>
      <c r="AH34" s="212"/>
      <c r="AI34" s="254"/>
      <c r="AJ34" s="248"/>
      <c r="AK34" s="250"/>
      <c r="AL34" s="247">
        <f t="shared" si="0"/>
        <v>0.24000000000000002</v>
      </c>
      <c r="AM34" s="215">
        <v>25</v>
      </c>
      <c r="AN34" s="215">
        <f t="shared" si="1"/>
        <v>6.0000000000000009</v>
      </c>
    </row>
    <row r="35" spans="1:40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>
        <v>7.0000000000000007E-2</v>
      </c>
      <c r="U35" s="266">
        <f>T35*AL23</f>
        <v>3.5000000000000004</v>
      </c>
      <c r="V35" s="212"/>
      <c r="W35" s="213"/>
      <c r="X35" s="333"/>
      <c r="Y35" s="333"/>
      <c r="Z35" s="212"/>
      <c r="AA35" s="213"/>
      <c r="AB35" s="212"/>
      <c r="AC35" s="213"/>
      <c r="AD35" s="212"/>
      <c r="AE35" s="213"/>
      <c r="AF35" s="212"/>
      <c r="AG35" s="213"/>
      <c r="AH35" s="212"/>
      <c r="AI35" s="254"/>
      <c r="AJ35" s="248"/>
      <c r="AK35" s="250"/>
      <c r="AL35" s="247">
        <f t="shared" si="0"/>
        <v>3.5000000000000004</v>
      </c>
      <c r="AM35" s="215">
        <v>65</v>
      </c>
      <c r="AN35" s="215">
        <f t="shared" si="1"/>
        <v>227.50000000000003</v>
      </c>
    </row>
    <row r="36" spans="1:40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>
        <v>7.1999999999999995E-2</v>
      </c>
      <c r="S36" s="266">
        <f>R36*AL23</f>
        <v>3.5999999999999996</v>
      </c>
      <c r="T36" s="212"/>
      <c r="U36" s="213"/>
      <c r="V36" s="212"/>
      <c r="W36" s="213"/>
      <c r="X36" s="333"/>
      <c r="Y36" s="333"/>
      <c r="Z36" s="212"/>
      <c r="AA36" s="213"/>
      <c r="AB36" s="212"/>
      <c r="AC36" s="213"/>
      <c r="AD36" s="212"/>
      <c r="AE36" s="213"/>
      <c r="AF36" s="212"/>
      <c r="AG36" s="213"/>
      <c r="AH36" s="212"/>
      <c r="AI36" s="254"/>
      <c r="AJ36" s="248"/>
      <c r="AK36" s="250"/>
      <c r="AL36" s="247">
        <f t="shared" si="0"/>
        <v>3.5999999999999996</v>
      </c>
      <c r="AM36" s="215">
        <v>60</v>
      </c>
      <c r="AN36" s="215">
        <f t="shared" si="1"/>
        <v>215.99999999999997</v>
      </c>
    </row>
    <row r="37" spans="1:40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>
        <v>2E-3</v>
      </c>
      <c r="S37" s="266">
        <f>R37*AL23</f>
        <v>0.1</v>
      </c>
      <c r="T37" s="264">
        <v>8.9999999999999993E-3</v>
      </c>
      <c r="U37" s="266">
        <f>T37*AL23</f>
        <v>0.44999999999999996</v>
      </c>
      <c r="V37" s="264">
        <v>0.03</v>
      </c>
      <c r="W37" s="266">
        <f>V37*AL23</f>
        <v>1.5</v>
      </c>
      <c r="X37" s="334">
        <v>6.0000000000000001E-3</v>
      </c>
      <c r="Y37" s="334">
        <f>X37*AL23</f>
        <v>0.3</v>
      </c>
      <c r="Z37" s="212"/>
      <c r="AA37" s="213"/>
      <c r="AB37" s="212"/>
      <c r="AC37" s="213"/>
      <c r="AD37" s="212"/>
      <c r="AE37" s="213"/>
      <c r="AF37" s="212"/>
      <c r="AG37" s="213"/>
      <c r="AH37" s="212"/>
      <c r="AI37" s="254"/>
      <c r="AJ37" s="248"/>
      <c r="AK37" s="250"/>
      <c r="AL37" s="247">
        <f t="shared" si="0"/>
        <v>2.3499999999999996</v>
      </c>
      <c r="AM37" s="215">
        <v>50</v>
      </c>
      <c r="AN37" s="215">
        <f t="shared" si="1"/>
        <v>117.49999999999999</v>
      </c>
    </row>
    <row r="38" spans="1:40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>
        <v>0.01</v>
      </c>
      <c r="S38" s="266">
        <f>R38*AL23</f>
        <v>0.5</v>
      </c>
      <c r="T38" s="264">
        <v>1.6E-2</v>
      </c>
      <c r="U38" s="266">
        <f>T38*AL23</f>
        <v>0.8</v>
      </c>
      <c r="V38" s="212"/>
      <c r="W38" s="213"/>
      <c r="X38" s="333">
        <v>2.1999999999999999E-2</v>
      </c>
      <c r="Y38" s="334">
        <f>X38*AL23</f>
        <v>1.0999999999999999</v>
      </c>
      <c r="Z38" s="212"/>
      <c r="AA38" s="213"/>
      <c r="AB38" s="212"/>
      <c r="AC38" s="213"/>
      <c r="AD38" s="212"/>
      <c r="AE38" s="213"/>
      <c r="AF38" s="212"/>
      <c r="AG38" s="213"/>
      <c r="AH38" s="212"/>
      <c r="AI38" s="254"/>
      <c r="AJ38" s="248"/>
      <c r="AK38" s="250"/>
      <c r="AL38" s="247">
        <f t="shared" si="0"/>
        <v>2.4</v>
      </c>
      <c r="AM38" s="215">
        <v>58</v>
      </c>
      <c r="AN38" s="214">
        <f t="shared" si="1"/>
        <v>139.19999999999999</v>
      </c>
    </row>
    <row r="39" spans="1:40">
      <c r="A39" s="277" t="s">
        <v>110</v>
      </c>
      <c r="B39" s="278"/>
      <c r="C39" s="278"/>
      <c r="D39" s="278"/>
      <c r="E39" s="279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64"/>
      <c r="U39" s="266"/>
      <c r="V39" s="212"/>
      <c r="W39" s="213"/>
      <c r="X39" s="333"/>
      <c r="Y39" s="333"/>
      <c r="Z39" s="212"/>
      <c r="AA39" s="213"/>
      <c r="AB39" s="212"/>
      <c r="AC39" s="213"/>
      <c r="AD39" s="212"/>
      <c r="AE39" s="213"/>
      <c r="AF39" s="212"/>
      <c r="AG39" s="213"/>
      <c r="AH39" s="212"/>
      <c r="AI39" s="254"/>
      <c r="AJ39" s="248"/>
      <c r="AK39" s="250"/>
      <c r="AL39" s="247">
        <f t="shared" si="0"/>
        <v>0</v>
      </c>
      <c r="AM39" s="215">
        <v>60</v>
      </c>
      <c r="AN39" s="215">
        <f t="shared" si="1"/>
        <v>0</v>
      </c>
    </row>
    <row r="40" spans="1:40">
      <c r="A40" s="392" t="s">
        <v>422</v>
      </c>
      <c r="B40" s="278"/>
      <c r="C40" s="278"/>
      <c r="D40" s="278"/>
      <c r="E40" s="279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12"/>
      <c r="Q40" s="213"/>
      <c r="R40" s="212"/>
      <c r="S40" s="213"/>
      <c r="T40" s="212"/>
      <c r="U40" s="213"/>
      <c r="V40" s="212"/>
      <c r="W40" s="213"/>
      <c r="X40" s="333"/>
      <c r="Y40" s="333"/>
      <c r="Z40" s="212"/>
      <c r="AA40" s="213"/>
      <c r="AB40" s="212"/>
      <c r="AC40" s="213"/>
      <c r="AD40" s="212"/>
      <c r="AE40" s="213"/>
      <c r="AF40" s="212"/>
      <c r="AG40" s="213"/>
      <c r="AH40" s="212"/>
      <c r="AI40" s="254"/>
      <c r="AJ40" s="248">
        <v>2E-3</v>
      </c>
      <c r="AK40" s="305">
        <f>AJ40*AL23</f>
        <v>0.1</v>
      </c>
      <c r="AL40" s="247">
        <f t="shared" si="0"/>
        <v>0.1</v>
      </c>
      <c r="AM40" s="215">
        <v>190</v>
      </c>
      <c r="AN40" s="215">
        <f t="shared" si="1"/>
        <v>19</v>
      </c>
    </row>
    <row r="41" spans="1:40">
      <c r="A41" s="392" t="s">
        <v>92</v>
      </c>
      <c r="B41" s="278"/>
      <c r="C41" s="278"/>
      <c r="D41" s="278"/>
      <c r="E41" s="279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/>
      <c r="U41" s="266"/>
      <c r="V41" s="212"/>
      <c r="W41" s="213"/>
      <c r="X41" s="333"/>
      <c r="Y41" s="333"/>
      <c r="Z41" s="212"/>
      <c r="AA41" s="213"/>
      <c r="AB41" s="212"/>
      <c r="AC41" s="213"/>
      <c r="AD41" s="212"/>
      <c r="AE41" s="213"/>
      <c r="AF41" s="264">
        <v>0.02</v>
      </c>
      <c r="AG41" s="266">
        <f>AF41*AL23</f>
        <v>1</v>
      </c>
      <c r="AH41" s="212"/>
      <c r="AI41" s="254"/>
      <c r="AJ41" s="248"/>
      <c r="AK41" s="250"/>
      <c r="AL41" s="247">
        <f t="shared" si="0"/>
        <v>1</v>
      </c>
      <c r="AM41" s="215">
        <v>110</v>
      </c>
      <c r="AN41" s="215">
        <f t="shared" si="1"/>
        <v>110</v>
      </c>
    </row>
    <row r="42" spans="1:40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>
        <v>3.0000000000000001E-3</v>
      </c>
      <c r="S42" s="266">
        <f>R42*AL23</f>
        <v>0.15</v>
      </c>
      <c r="T42" s="264"/>
      <c r="U42" s="266"/>
      <c r="V42" s="212"/>
      <c r="W42" s="213"/>
      <c r="X42" s="333">
        <v>1E-3</v>
      </c>
      <c r="Y42" s="334">
        <f>X42*AL23</f>
        <v>0.05</v>
      </c>
      <c r="Z42" s="212"/>
      <c r="AA42" s="213"/>
      <c r="AB42" s="212"/>
      <c r="AC42" s="213"/>
      <c r="AD42" s="212"/>
      <c r="AE42" s="213"/>
      <c r="AF42" s="212"/>
      <c r="AG42" s="213"/>
      <c r="AH42" s="212"/>
      <c r="AI42" s="254"/>
      <c r="AJ42" s="248"/>
      <c r="AK42" s="250"/>
      <c r="AL42" s="247">
        <f t="shared" si="0"/>
        <v>0.2</v>
      </c>
      <c r="AM42" s="215">
        <v>170</v>
      </c>
      <c r="AN42" s="215">
        <f t="shared" si="1"/>
        <v>34</v>
      </c>
    </row>
    <row r="43" spans="1:40">
      <c r="A43" s="392" t="s">
        <v>433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212"/>
      <c r="W43" s="213"/>
      <c r="X43" s="333"/>
      <c r="Y43" s="333"/>
      <c r="Z43" s="212"/>
      <c r="AA43" s="213"/>
      <c r="AB43" s="212"/>
      <c r="AC43" s="213"/>
      <c r="AD43" s="212"/>
      <c r="AE43" s="213"/>
      <c r="AF43" s="212"/>
      <c r="AG43" s="213"/>
      <c r="AH43" s="264">
        <v>0.06</v>
      </c>
      <c r="AI43" s="303">
        <f>AH43*AL23</f>
        <v>3</v>
      </c>
      <c r="AJ43" s="248"/>
      <c r="AK43" s="250"/>
      <c r="AL43" s="247">
        <f t="shared" si="0"/>
        <v>3</v>
      </c>
      <c r="AM43" s="215">
        <v>140</v>
      </c>
      <c r="AN43" s="215">
        <f t="shared" si="1"/>
        <v>420</v>
      </c>
    </row>
    <row r="44" spans="1:40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/>
      <c r="K44" s="266"/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64">
        <v>1.2E-2</v>
      </c>
      <c r="W44" s="266">
        <f>V44*AL23</f>
        <v>0.6</v>
      </c>
      <c r="X44" s="334"/>
      <c r="Y44" s="334"/>
      <c r="Z44" s="212"/>
      <c r="AA44" s="213"/>
      <c r="AB44" s="264">
        <v>0.06</v>
      </c>
      <c r="AC44" s="266">
        <f>AB44*AL23</f>
        <v>3</v>
      </c>
      <c r="AD44" s="212"/>
      <c r="AE44" s="213"/>
      <c r="AF44" s="212"/>
      <c r="AG44" s="213"/>
      <c r="AH44" s="212"/>
      <c r="AI44" s="254"/>
      <c r="AJ44" s="248"/>
      <c r="AK44" s="250"/>
      <c r="AL44" s="247">
        <f t="shared" si="0"/>
        <v>3.6</v>
      </c>
      <c r="AM44" s="267">
        <v>105.111111111111</v>
      </c>
      <c r="AN44" s="215">
        <f t="shared" si="1"/>
        <v>378.39999999999964</v>
      </c>
    </row>
    <row r="45" spans="1:40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64">
        <v>2.7E-2</v>
      </c>
      <c r="K45" s="266">
        <f>J45*AL23</f>
        <v>1.35</v>
      </c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333"/>
      <c r="Y45" s="333"/>
      <c r="Z45" s="212"/>
      <c r="AA45" s="213"/>
      <c r="AB45" s="212"/>
      <c r="AC45" s="213"/>
      <c r="AD45" s="264">
        <v>0</v>
      </c>
      <c r="AE45" s="266">
        <f>AD45*AL23</f>
        <v>0</v>
      </c>
      <c r="AF45" s="212"/>
      <c r="AG45" s="213"/>
      <c r="AH45" s="212"/>
      <c r="AI45" s="254"/>
      <c r="AJ45" s="248"/>
      <c r="AK45" s="250"/>
      <c r="AL45" s="247">
        <f t="shared" si="0"/>
        <v>1.35</v>
      </c>
      <c r="AM45" s="215">
        <v>122.222222222</v>
      </c>
      <c r="AN45" s="215">
        <f t="shared" si="1"/>
        <v>164.99999999970001</v>
      </c>
    </row>
    <row r="46" spans="1:40">
      <c r="A46" s="584" t="s">
        <v>93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>
        <v>0.1</v>
      </c>
      <c r="Q46" s="266">
        <f>P46*AL23</f>
        <v>5</v>
      </c>
      <c r="R46" s="212"/>
      <c r="S46" s="213"/>
      <c r="T46" s="212"/>
      <c r="U46" s="213"/>
      <c r="V46" s="212"/>
      <c r="W46" s="213"/>
      <c r="X46" s="333"/>
      <c r="Y46" s="333"/>
      <c r="Z46" s="212"/>
      <c r="AA46" s="213"/>
      <c r="AB46" s="212"/>
      <c r="AC46" s="213"/>
      <c r="AD46" s="212"/>
      <c r="AE46" s="213"/>
      <c r="AF46" s="264"/>
      <c r="AG46" s="266"/>
      <c r="AH46" s="212"/>
      <c r="AI46" s="254"/>
      <c r="AJ46" s="248"/>
      <c r="AK46" s="250"/>
      <c r="AL46" s="247">
        <f t="shared" si="0"/>
        <v>5</v>
      </c>
      <c r="AM46" s="215">
        <v>100</v>
      </c>
      <c r="AN46" s="215">
        <f t="shared" si="1"/>
        <v>500</v>
      </c>
    </row>
    <row r="47" spans="1:40">
      <c r="A47" s="584" t="s">
        <v>94</v>
      </c>
      <c r="B47" s="585"/>
      <c r="C47" s="585"/>
      <c r="D47" s="585"/>
      <c r="E47" s="586"/>
      <c r="F47" s="210"/>
      <c r="G47" s="211" t="s">
        <v>283</v>
      </c>
      <c r="H47" s="212"/>
      <c r="I47" s="213"/>
      <c r="J47" s="212"/>
      <c r="K47" s="213"/>
      <c r="L47" s="212"/>
      <c r="M47" s="213"/>
      <c r="N47" s="264">
        <v>1E-3</v>
      </c>
      <c r="O47" s="266">
        <f>N47*AL23</f>
        <v>0.05</v>
      </c>
      <c r="P47" s="212"/>
      <c r="Q47" s="213"/>
      <c r="R47" s="212"/>
      <c r="S47" s="213"/>
      <c r="T47" s="212"/>
      <c r="U47" s="213"/>
      <c r="V47" s="212"/>
      <c r="W47" s="213"/>
      <c r="X47" s="333"/>
      <c r="Y47" s="333"/>
      <c r="Z47" s="212"/>
      <c r="AA47" s="213"/>
      <c r="AB47" s="212"/>
      <c r="AC47" s="213"/>
      <c r="AD47" s="212"/>
      <c r="AE47" s="213"/>
      <c r="AF47" s="212"/>
      <c r="AG47" s="213"/>
      <c r="AH47" s="212"/>
      <c r="AI47" s="254"/>
      <c r="AJ47" s="304"/>
      <c r="AK47" s="305"/>
      <c r="AL47" s="247">
        <f t="shared" si="0"/>
        <v>0.05</v>
      </c>
      <c r="AM47" s="215">
        <v>750</v>
      </c>
      <c r="AN47" s="215">
        <f t="shared" si="1"/>
        <v>37.5</v>
      </c>
    </row>
    <row r="48" spans="1:40">
      <c r="A48" s="584" t="s">
        <v>187</v>
      </c>
      <c r="B48" s="585"/>
      <c r="C48" s="585"/>
      <c r="D48" s="585"/>
      <c r="E48" s="586"/>
      <c r="F48" s="210"/>
      <c r="G48" s="211" t="s">
        <v>283</v>
      </c>
      <c r="H48" s="265"/>
      <c r="I48" s="266"/>
      <c r="J48" s="212"/>
      <c r="K48" s="213"/>
      <c r="L48" s="212"/>
      <c r="M48" s="213"/>
      <c r="N48" s="264"/>
      <c r="O48" s="266"/>
      <c r="P48" s="212"/>
      <c r="Q48" s="213"/>
      <c r="R48" s="212"/>
      <c r="S48" s="213"/>
      <c r="T48" s="212"/>
      <c r="U48" s="213"/>
      <c r="V48" s="212"/>
      <c r="W48" s="213"/>
      <c r="X48" s="333"/>
      <c r="Y48" s="333"/>
      <c r="Z48" s="212"/>
      <c r="AA48" s="213"/>
      <c r="AB48" s="212"/>
      <c r="AC48" s="213"/>
      <c r="AD48" s="212"/>
      <c r="AE48" s="213"/>
      <c r="AF48" s="212"/>
      <c r="AG48" s="213"/>
      <c r="AH48" s="212"/>
      <c r="AI48" s="254"/>
      <c r="AJ48" s="304">
        <v>1E-3</v>
      </c>
      <c r="AK48" s="305">
        <f>AJ48*AL23</f>
        <v>0.05</v>
      </c>
      <c r="AL48" s="247">
        <f t="shared" si="0"/>
        <v>0.05</v>
      </c>
      <c r="AM48" s="215">
        <v>800</v>
      </c>
      <c r="AN48" s="215">
        <f t="shared" si="1"/>
        <v>40</v>
      </c>
    </row>
    <row r="49" spans="1:40">
      <c r="A49" s="392" t="s">
        <v>434</v>
      </c>
      <c r="B49" s="275"/>
      <c r="C49" s="275"/>
      <c r="D49" s="275"/>
      <c r="E49" s="276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64">
        <v>0.02</v>
      </c>
      <c r="U49" s="266">
        <f>T49*AL23</f>
        <v>1</v>
      </c>
      <c r="V49" s="212"/>
      <c r="W49" s="213"/>
      <c r="X49" s="333"/>
      <c r="Y49" s="333"/>
      <c r="Z49" s="212"/>
      <c r="AA49" s="213"/>
      <c r="AB49" s="212"/>
      <c r="AC49" s="213"/>
      <c r="AD49" s="212"/>
      <c r="AE49" s="213"/>
      <c r="AF49" s="212"/>
      <c r="AG49" s="213"/>
      <c r="AH49" s="212"/>
      <c r="AI49" s="254"/>
      <c r="AJ49" s="248"/>
      <c r="AK49" s="250"/>
      <c r="AL49" s="247">
        <f t="shared" si="0"/>
        <v>1</v>
      </c>
      <c r="AM49" s="215">
        <v>800</v>
      </c>
      <c r="AN49" s="214">
        <f t="shared" si="1"/>
        <v>800</v>
      </c>
    </row>
    <row r="50" spans="1:40" ht="1.2" customHeight="1">
      <c r="A50" s="274"/>
      <c r="B50" s="275"/>
      <c r="C50" s="275"/>
      <c r="D50" s="275"/>
      <c r="E50" s="276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/>
      <c r="W50" s="213"/>
      <c r="X50" s="333"/>
      <c r="Y50" s="333"/>
      <c r="Z50" s="212"/>
      <c r="AA50" s="213"/>
      <c r="AB50" s="212"/>
      <c r="AC50" s="213"/>
      <c r="AD50" s="212"/>
      <c r="AE50" s="213"/>
      <c r="AF50" s="212"/>
      <c r="AG50" s="213"/>
      <c r="AH50" s="212"/>
      <c r="AI50" s="254"/>
      <c r="AJ50" s="248"/>
      <c r="AK50" s="250"/>
      <c r="AL50" s="247">
        <f t="shared" si="0"/>
        <v>0</v>
      </c>
      <c r="AM50" s="214"/>
      <c r="AN50" s="214">
        <f t="shared" si="1"/>
        <v>0</v>
      </c>
    </row>
    <row r="51" spans="1:40" hidden="1">
      <c r="A51" s="274"/>
      <c r="B51" s="275"/>
      <c r="C51" s="275"/>
      <c r="D51" s="275"/>
      <c r="E51" s="276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333"/>
      <c r="Y51" s="333"/>
      <c r="Z51" s="212"/>
      <c r="AA51" s="213"/>
      <c r="AB51" s="212"/>
      <c r="AC51" s="213"/>
      <c r="AD51" s="212"/>
      <c r="AE51" s="213"/>
      <c r="AF51" s="212"/>
      <c r="AG51" s="213"/>
      <c r="AH51" s="212"/>
      <c r="AI51" s="254"/>
      <c r="AJ51" s="248"/>
      <c r="AK51" s="250"/>
      <c r="AL51" s="247">
        <f t="shared" si="0"/>
        <v>0</v>
      </c>
      <c r="AM51" s="214"/>
      <c r="AN51" s="214">
        <f t="shared" si="1"/>
        <v>0</v>
      </c>
    </row>
    <row r="52" spans="1:40" hidden="1">
      <c r="A52" s="274"/>
      <c r="B52" s="275"/>
      <c r="C52" s="275"/>
      <c r="D52" s="275"/>
      <c r="E52" s="276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333"/>
      <c r="Y52" s="333"/>
      <c r="Z52" s="212"/>
      <c r="AA52" s="213"/>
      <c r="AB52" s="212"/>
      <c r="AC52" s="213"/>
      <c r="AD52" s="212"/>
      <c r="AE52" s="213"/>
      <c r="AF52" s="212"/>
      <c r="AG52" s="213"/>
      <c r="AH52" s="212"/>
      <c r="AI52" s="254"/>
      <c r="AJ52" s="248"/>
      <c r="AK52" s="250"/>
      <c r="AL52" s="247">
        <f t="shared" si="0"/>
        <v>0</v>
      </c>
      <c r="AM52" s="214"/>
      <c r="AN52" s="214">
        <f t="shared" si="1"/>
        <v>0</v>
      </c>
    </row>
    <row r="53" spans="1:40" hidden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333"/>
      <c r="Y53" s="333"/>
      <c r="Z53" s="212"/>
      <c r="AA53" s="213"/>
      <c r="AB53" s="212"/>
      <c r="AC53" s="213"/>
      <c r="AD53" s="212"/>
      <c r="AE53" s="213"/>
      <c r="AF53" s="212"/>
      <c r="AG53" s="213"/>
      <c r="AH53" s="212"/>
      <c r="AI53" s="254"/>
      <c r="AJ53" s="248"/>
      <c r="AK53" s="250"/>
      <c r="AL53" s="247">
        <f t="shared" si="0"/>
        <v>0</v>
      </c>
      <c r="AM53" s="214"/>
      <c r="AN53" s="214">
        <f t="shared" si="1"/>
        <v>0</v>
      </c>
    </row>
    <row r="54" spans="1:40" hidden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333"/>
      <c r="Y54" s="333"/>
      <c r="Z54" s="212"/>
      <c r="AA54" s="213"/>
      <c r="AB54" s="212"/>
      <c r="AC54" s="213"/>
      <c r="AD54" s="212"/>
      <c r="AE54" s="213"/>
      <c r="AF54" s="212"/>
      <c r="AG54" s="213"/>
      <c r="AH54" s="212"/>
      <c r="AI54" s="254"/>
      <c r="AJ54" s="248"/>
      <c r="AK54" s="250"/>
      <c r="AL54" s="247">
        <f t="shared" si="0"/>
        <v>0</v>
      </c>
      <c r="AM54" s="214"/>
      <c r="AN54" s="214">
        <f t="shared" si="1"/>
        <v>0</v>
      </c>
    </row>
    <row r="55" spans="1:40" hidden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333"/>
      <c r="Y55" s="333"/>
      <c r="Z55" s="212"/>
      <c r="AA55" s="213"/>
      <c r="AB55" s="212"/>
      <c r="AC55" s="213"/>
      <c r="AD55" s="212"/>
      <c r="AE55" s="213"/>
      <c r="AF55" s="212"/>
      <c r="AG55" s="213"/>
      <c r="AH55" s="212"/>
      <c r="AI55" s="254"/>
      <c r="AJ55" s="248"/>
      <c r="AK55" s="250"/>
      <c r="AL55" s="247">
        <f t="shared" si="0"/>
        <v>0</v>
      </c>
      <c r="AM55" s="214"/>
      <c r="AN55" s="214">
        <f t="shared" si="1"/>
        <v>0</v>
      </c>
    </row>
    <row r="56" spans="1:40" hidden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333"/>
      <c r="Y56" s="333"/>
      <c r="Z56" s="212"/>
      <c r="AA56" s="213"/>
      <c r="AB56" s="212"/>
      <c r="AC56" s="213"/>
      <c r="AD56" s="212"/>
      <c r="AE56" s="213"/>
      <c r="AF56" s="212"/>
      <c r="AG56" s="213"/>
      <c r="AH56" s="212"/>
      <c r="AI56" s="254"/>
      <c r="AJ56" s="248"/>
      <c r="AK56" s="250"/>
      <c r="AL56" s="247">
        <f t="shared" si="0"/>
        <v>0</v>
      </c>
      <c r="AM56" s="214"/>
      <c r="AN56" s="214">
        <f t="shared" si="1"/>
        <v>0</v>
      </c>
    </row>
    <row r="57" spans="1:40" hidden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333"/>
      <c r="Y57" s="333"/>
      <c r="Z57" s="212"/>
      <c r="AA57" s="213"/>
      <c r="AB57" s="212"/>
      <c r="AC57" s="213"/>
      <c r="AD57" s="212"/>
      <c r="AE57" s="213"/>
      <c r="AF57" s="212"/>
      <c r="AG57" s="213"/>
      <c r="AH57" s="212"/>
      <c r="AI57" s="254"/>
      <c r="AJ57" s="248"/>
      <c r="AK57" s="250"/>
      <c r="AL57" s="247">
        <f t="shared" ref="AL57:AL74" si="2">I57+K57+M57+O57+Q57+S57+U57+W57+Y57+AA57+AC57+AE57+AG57+AI57+AK57</f>
        <v>0</v>
      </c>
      <c r="AM57" s="214"/>
      <c r="AN57" s="214">
        <f t="shared" si="1"/>
        <v>0</v>
      </c>
    </row>
    <row r="58" spans="1:40" hidden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333"/>
      <c r="Y58" s="333"/>
      <c r="Z58" s="212"/>
      <c r="AA58" s="213"/>
      <c r="AB58" s="212"/>
      <c r="AC58" s="213"/>
      <c r="AD58" s="212"/>
      <c r="AE58" s="213"/>
      <c r="AF58" s="212"/>
      <c r="AG58" s="213"/>
      <c r="AH58" s="212"/>
      <c r="AI58" s="254"/>
      <c r="AJ58" s="248"/>
      <c r="AK58" s="250"/>
      <c r="AL58" s="247">
        <f t="shared" si="2"/>
        <v>0</v>
      </c>
      <c r="AM58" s="214"/>
      <c r="AN58" s="214">
        <f t="shared" si="1"/>
        <v>0</v>
      </c>
    </row>
    <row r="59" spans="1:40" hidden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333"/>
      <c r="Y59" s="333"/>
      <c r="Z59" s="212"/>
      <c r="AA59" s="213"/>
      <c r="AB59" s="212"/>
      <c r="AC59" s="213"/>
      <c r="AD59" s="212"/>
      <c r="AE59" s="213"/>
      <c r="AF59" s="212"/>
      <c r="AG59" s="213"/>
      <c r="AH59" s="212"/>
      <c r="AI59" s="254"/>
      <c r="AJ59" s="248"/>
      <c r="AK59" s="250"/>
      <c r="AL59" s="247">
        <f t="shared" si="2"/>
        <v>0</v>
      </c>
      <c r="AM59" s="214"/>
      <c r="AN59" s="214">
        <f t="shared" si="1"/>
        <v>0</v>
      </c>
    </row>
    <row r="60" spans="1:40" hidden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333"/>
      <c r="Y60" s="333"/>
      <c r="Z60" s="212"/>
      <c r="AA60" s="213"/>
      <c r="AB60" s="212"/>
      <c r="AC60" s="213"/>
      <c r="AD60" s="212"/>
      <c r="AE60" s="213"/>
      <c r="AF60" s="212"/>
      <c r="AG60" s="213"/>
      <c r="AH60" s="212"/>
      <c r="AI60" s="254"/>
      <c r="AJ60" s="248"/>
      <c r="AK60" s="250"/>
      <c r="AL60" s="247">
        <f t="shared" si="2"/>
        <v>0</v>
      </c>
      <c r="AM60" s="214"/>
      <c r="AN60" s="214">
        <f t="shared" si="1"/>
        <v>0</v>
      </c>
    </row>
    <row r="61" spans="1:40" hidden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333"/>
      <c r="Y61" s="333"/>
      <c r="Z61" s="212"/>
      <c r="AA61" s="213"/>
      <c r="AB61" s="212"/>
      <c r="AC61" s="213"/>
      <c r="AD61" s="212"/>
      <c r="AE61" s="213"/>
      <c r="AF61" s="212"/>
      <c r="AG61" s="213"/>
      <c r="AH61" s="212"/>
      <c r="AI61" s="254"/>
      <c r="AJ61" s="248"/>
      <c r="AK61" s="250"/>
      <c r="AL61" s="247">
        <f t="shared" si="2"/>
        <v>0</v>
      </c>
      <c r="AM61" s="214"/>
      <c r="AN61" s="214">
        <f t="shared" si="1"/>
        <v>0</v>
      </c>
    </row>
    <row r="62" spans="1:40" hidden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333"/>
      <c r="Y62" s="333"/>
      <c r="Z62" s="212"/>
      <c r="AA62" s="213"/>
      <c r="AB62" s="212"/>
      <c r="AC62" s="213"/>
      <c r="AD62" s="212"/>
      <c r="AE62" s="213"/>
      <c r="AF62" s="212"/>
      <c r="AG62" s="213"/>
      <c r="AH62" s="212"/>
      <c r="AI62" s="254"/>
      <c r="AJ62" s="248"/>
      <c r="AK62" s="250"/>
      <c r="AL62" s="247">
        <f t="shared" si="2"/>
        <v>0</v>
      </c>
      <c r="AM62" s="214"/>
      <c r="AN62" s="214">
        <f t="shared" si="1"/>
        <v>0</v>
      </c>
    </row>
    <row r="63" spans="1:40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333"/>
      <c r="Y63" s="333"/>
      <c r="Z63" s="212"/>
      <c r="AA63" s="213"/>
      <c r="AB63" s="212"/>
      <c r="AC63" s="213"/>
      <c r="AD63" s="212"/>
      <c r="AE63" s="213"/>
      <c r="AF63" s="212"/>
      <c r="AG63" s="213"/>
      <c r="AH63" s="212"/>
      <c r="AI63" s="254"/>
      <c r="AJ63" s="248"/>
      <c r="AK63" s="250"/>
      <c r="AL63" s="247">
        <f t="shared" si="2"/>
        <v>0</v>
      </c>
      <c r="AM63" s="214"/>
      <c r="AN63" s="214">
        <f t="shared" si="1"/>
        <v>0</v>
      </c>
    </row>
    <row r="64" spans="1:40" hidden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333"/>
      <c r="Y64" s="333"/>
      <c r="Z64" s="212"/>
      <c r="AA64" s="213"/>
      <c r="AB64" s="212"/>
      <c r="AC64" s="213"/>
      <c r="AD64" s="212"/>
      <c r="AE64" s="213"/>
      <c r="AF64" s="212"/>
      <c r="AG64" s="213"/>
      <c r="AH64" s="212"/>
      <c r="AI64" s="254"/>
      <c r="AJ64" s="248"/>
      <c r="AK64" s="250"/>
      <c r="AL64" s="247">
        <f t="shared" si="2"/>
        <v>0</v>
      </c>
      <c r="AM64" s="214"/>
      <c r="AN64" s="214">
        <f t="shared" si="1"/>
        <v>0</v>
      </c>
    </row>
    <row r="65" spans="1:40" hidden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333"/>
      <c r="Y65" s="333"/>
      <c r="Z65" s="212"/>
      <c r="AA65" s="213"/>
      <c r="AB65" s="212"/>
      <c r="AC65" s="213"/>
      <c r="AD65" s="212"/>
      <c r="AE65" s="213"/>
      <c r="AF65" s="212"/>
      <c r="AG65" s="213"/>
      <c r="AH65" s="212"/>
      <c r="AI65" s="254"/>
      <c r="AJ65" s="248"/>
      <c r="AK65" s="250"/>
      <c r="AL65" s="247">
        <f t="shared" si="2"/>
        <v>0</v>
      </c>
      <c r="AM65" s="214"/>
      <c r="AN65" s="214">
        <f t="shared" si="1"/>
        <v>0</v>
      </c>
    </row>
    <row r="66" spans="1:40" hidden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333"/>
      <c r="Y66" s="333"/>
      <c r="Z66" s="212"/>
      <c r="AA66" s="213"/>
      <c r="AB66" s="212"/>
      <c r="AC66" s="213"/>
      <c r="AD66" s="212"/>
      <c r="AE66" s="213"/>
      <c r="AF66" s="212"/>
      <c r="AG66" s="213"/>
      <c r="AH66" s="212"/>
      <c r="AI66" s="254"/>
      <c r="AJ66" s="248"/>
      <c r="AK66" s="250"/>
      <c r="AL66" s="247">
        <f t="shared" si="2"/>
        <v>0</v>
      </c>
      <c r="AM66" s="214"/>
      <c r="AN66" s="214">
        <f t="shared" si="1"/>
        <v>0</v>
      </c>
    </row>
    <row r="67" spans="1:40" hidden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333"/>
      <c r="Y67" s="333"/>
      <c r="Z67" s="212"/>
      <c r="AA67" s="213"/>
      <c r="AB67" s="212"/>
      <c r="AC67" s="213"/>
      <c r="AD67" s="212"/>
      <c r="AE67" s="213"/>
      <c r="AF67" s="212"/>
      <c r="AG67" s="213"/>
      <c r="AH67" s="212"/>
      <c r="AI67" s="254"/>
      <c r="AJ67" s="248"/>
      <c r="AK67" s="250"/>
      <c r="AL67" s="247">
        <f t="shared" si="2"/>
        <v>0</v>
      </c>
      <c r="AM67" s="214"/>
      <c r="AN67" s="214">
        <f t="shared" si="1"/>
        <v>0</v>
      </c>
    </row>
    <row r="68" spans="1:40" hidden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333"/>
      <c r="Y68" s="333"/>
      <c r="Z68" s="212"/>
      <c r="AA68" s="213"/>
      <c r="AB68" s="212"/>
      <c r="AC68" s="213"/>
      <c r="AD68" s="212"/>
      <c r="AE68" s="213"/>
      <c r="AF68" s="212"/>
      <c r="AG68" s="213"/>
      <c r="AH68" s="212"/>
      <c r="AI68" s="254"/>
      <c r="AJ68" s="248"/>
      <c r="AK68" s="250"/>
      <c r="AL68" s="247">
        <f t="shared" si="2"/>
        <v>0</v>
      </c>
      <c r="AM68" s="214"/>
      <c r="AN68" s="214">
        <f t="shared" si="1"/>
        <v>0</v>
      </c>
    </row>
    <row r="69" spans="1:40" hidden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333"/>
      <c r="Y69" s="333"/>
      <c r="Z69" s="212"/>
      <c r="AA69" s="213"/>
      <c r="AB69" s="212"/>
      <c r="AC69" s="213"/>
      <c r="AD69" s="212"/>
      <c r="AE69" s="213"/>
      <c r="AF69" s="212"/>
      <c r="AG69" s="213"/>
      <c r="AH69" s="212"/>
      <c r="AI69" s="254"/>
      <c r="AJ69" s="248"/>
      <c r="AK69" s="250"/>
      <c r="AL69" s="247">
        <f t="shared" si="2"/>
        <v>0</v>
      </c>
      <c r="AM69" s="214"/>
      <c r="AN69" s="214">
        <f t="shared" si="1"/>
        <v>0</v>
      </c>
    </row>
    <row r="70" spans="1:40" hidden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333"/>
      <c r="Y70" s="333"/>
      <c r="Z70" s="212"/>
      <c r="AA70" s="213"/>
      <c r="AB70" s="212"/>
      <c r="AC70" s="213"/>
      <c r="AD70" s="212"/>
      <c r="AE70" s="213"/>
      <c r="AF70" s="212"/>
      <c r="AG70" s="213"/>
      <c r="AH70" s="212"/>
      <c r="AI70" s="254"/>
      <c r="AJ70" s="259"/>
      <c r="AK70" s="260"/>
      <c r="AL70" s="247">
        <f t="shared" si="2"/>
        <v>0</v>
      </c>
      <c r="AM70" s="214"/>
      <c r="AN70" s="214">
        <f t="shared" si="1"/>
        <v>0</v>
      </c>
    </row>
    <row r="71" spans="1:40" hidden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333"/>
      <c r="Y71" s="333"/>
      <c r="Z71" s="212"/>
      <c r="AA71" s="213"/>
      <c r="AB71" s="212"/>
      <c r="AC71" s="213"/>
      <c r="AD71" s="212"/>
      <c r="AE71" s="213"/>
      <c r="AF71" s="212"/>
      <c r="AG71" s="213"/>
      <c r="AH71" s="212"/>
      <c r="AI71" s="254"/>
      <c r="AJ71" s="248"/>
      <c r="AK71" s="250"/>
      <c r="AL71" s="247">
        <f t="shared" si="2"/>
        <v>0</v>
      </c>
      <c r="AM71" s="214"/>
      <c r="AN71" s="214">
        <f t="shared" si="1"/>
        <v>0</v>
      </c>
    </row>
    <row r="72" spans="1:40" hidden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333"/>
      <c r="Y72" s="333"/>
      <c r="Z72" s="212"/>
      <c r="AA72" s="213"/>
      <c r="AB72" s="212"/>
      <c r="AC72" s="213"/>
      <c r="AD72" s="212"/>
      <c r="AE72" s="213"/>
      <c r="AF72" s="212"/>
      <c r="AG72" s="213"/>
      <c r="AH72" s="212"/>
      <c r="AI72" s="254"/>
      <c r="AJ72" s="248"/>
      <c r="AK72" s="250"/>
      <c r="AL72" s="247">
        <f t="shared" si="2"/>
        <v>0</v>
      </c>
      <c r="AM72" s="214"/>
      <c r="AN72" s="214">
        <f t="shared" si="1"/>
        <v>0</v>
      </c>
    </row>
    <row r="73" spans="1:40" hidden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333"/>
      <c r="Y73" s="333"/>
      <c r="Z73" s="212"/>
      <c r="AA73" s="213"/>
      <c r="AB73" s="212"/>
      <c r="AC73" s="213"/>
      <c r="AD73" s="212"/>
      <c r="AE73" s="213"/>
      <c r="AF73" s="212"/>
      <c r="AG73" s="213"/>
      <c r="AH73" s="212"/>
      <c r="AI73" s="254"/>
      <c r="AJ73" s="248"/>
      <c r="AK73" s="250"/>
      <c r="AL73" s="247">
        <f t="shared" si="2"/>
        <v>0</v>
      </c>
      <c r="AM73" s="214"/>
      <c r="AN73" s="214">
        <f t="shared" si="1"/>
        <v>0</v>
      </c>
    </row>
    <row r="74" spans="1:40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8.4000000000000005E-2</v>
      </c>
      <c r="I74" s="266">
        <f>H74*AL23</f>
        <v>4.2</v>
      </c>
      <c r="J74" s="212"/>
      <c r="K74" s="213"/>
      <c r="L74" s="212"/>
      <c r="M74" s="213"/>
      <c r="N74" s="212"/>
      <c r="O74" s="213"/>
      <c r="P74" s="212"/>
      <c r="Q74" s="213"/>
      <c r="R74" s="212"/>
      <c r="S74" s="213"/>
      <c r="T74" s="264">
        <v>0.16</v>
      </c>
      <c r="U74" s="266">
        <f>T74*AL23</f>
        <v>8</v>
      </c>
      <c r="V74" s="212">
        <v>1.9199999999999998E-2</v>
      </c>
      <c r="W74" s="266">
        <f>V74*AL23</f>
        <v>0.96</v>
      </c>
      <c r="X74" s="334">
        <v>4.1669999999999999E-2</v>
      </c>
      <c r="Y74" s="334">
        <f>X74*AL23</f>
        <v>2.0834999999999999</v>
      </c>
      <c r="Z74" s="212"/>
      <c r="AA74" s="213"/>
      <c r="AB74" s="212"/>
      <c r="AC74" s="213"/>
      <c r="AD74" s="212"/>
      <c r="AE74" s="213"/>
      <c r="AF74" s="264">
        <v>0.2</v>
      </c>
      <c r="AG74" s="266">
        <f>AF74*AL23</f>
        <v>10</v>
      </c>
      <c r="AH74" s="212"/>
      <c r="AI74" s="254"/>
      <c r="AJ74" s="248"/>
      <c r="AK74" s="250"/>
      <c r="AL74" s="247">
        <f t="shared" si="2"/>
        <v>25.243500000000001</v>
      </c>
      <c r="AM74" s="214"/>
      <c r="AN74" s="214">
        <f t="shared" si="1"/>
        <v>0</v>
      </c>
    </row>
    <row r="75" spans="1:40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306"/>
      <c r="Y75" s="306"/>
      <c r="Z75" s="200"/>
      <c r="AA75" s="198"/>
      <c r="AB75" s="200"/>
      <c r="AC75" s="198"/>
      <c r="AD75" s="200"/>
      <c r="AE75" s="198"/>
      <c r="AF75" s="200"/>
      <c r="AG75" s="198"/>
      <c r="AH75" s="200"/>
      <c r="AI75" s="255"/>
      <c r="AJ75" s="259"/>
      <c r="AK75" s="260"/>
      <c r="AL75" s="197"/>
      <c r="AM75" s="247"/>
      <c r="AN75" s="268">
        <f>SUM(AN25:AN74)</f>
        <v>8782.5965217374505</v>
      </c>
    </row>
    <row r="76" spans="1:40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306"/>
      <c r="Y76" s="306"/>
      <c r="Z76" s="200"/>
      <c r="AA76" s="198"/>
      <c r="AB76" s="200"/>
      <c r="AC76" s="198"/>
      <c r="AD76" s="200"/>
      <c r="AE76" s="198"/>
      <c r="AF76" s="200"/>
      <c r="AG76" s="198"/>
      <c r="AH76" s="200"/>
      <c r="AI76" s="306"/>
      <c r="AJ76" s="200"/>
      <c r="AK76" s="198"/>
      <c r="AL76" s="197"/>
      <c r="AM76" s="197"/>
      <c r="AN76" s="197"/>
    </row>
    <row r="77" spans="1:40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187"/>
      <c r="Y77" s="187"/>
      <c r="Z77" s="187"/>
      <c r="AA77" s="306"/>
      <c r="AB77" s="216"/>
      <c r="AC77" s="189"/>
      <c r="AD77" s="187"/>
      <c r="AE77" s="306"/>
      <c r="AF77" s="306"/>
      <c r="AG77" s="306"/>
      <c r="AH77" s="306"/>
      <c r="AI77" s="187"/>
      <c r="AJ77" s="187"/>
      <c r="AK77" s="187"/>
      <c r="AL77" s="187"/>
      <c r="AM77" s="187"/>
      <c r="AN77" s="187"/>
    </row>
    <row r="78" spans="1:40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272"/>
      <c r="L78" s="272"/>
      <c r="M78" s="272"/>
      <c r="N78" s="272"/>
      <c r="O78" s="272" t="s">
        <v>293</v>
      </c>
      <c r="P78" s="272"/>
      <c r="Q78" s="272"/>
      <c r="R78" s="272"/>
      <c r="S78" s="272"/>
      <c r="T78" s="272"/>
      <c r="U78" s="272"/>
      <c r="V78" s="187"/>
      <c r="W78" s="187"/>
      <c r="X78" s="187"/>
      <c r="Y78" s="187"/>
      <c r="Z78" s="187"/>
      <c r="AA78" s="187"/>
      <c r="AB78" s="187" t="s">
        <v>292</v>
      </c>
      <c r="AC78" s="187"/>
      <c r="AD78" s="187"/>
      <c r="AE78" s="187"/>
      <c r="AF78" s="272" t="s">
        <v>293</v>
      </c>
      <c r="AG78" s="272"/>
      <c r="AH78" s="272"/>
      <c r="AI78" s="272"/>
      <c r="AJ78" s="272"/>
      <c r="AK78" s="272"/>
      <c r="AL78" s="187"/>
      <c r="AM78" s="187"/>
      <c r="AN78" s="187"/>
    </row>
    <row r="79" spans="1:40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390"/>
      <c r="Y79" s="390"/>
      <c r="Z79" s="270"/>
      <c r="AA79" s="219"/>
      <c r="AB79" s="219"/>
      <c r="AC79" s="219"/>
      <c r="AD79" s="220"/>
      <c r="AE79" s="219"/>
      <c r="AF79" s="219"/>
      <c r="AG79" s="330"/>
      <c r="AH79" s="216"/>
      <c r="AI79" s="220"/>
      <c r="AJ79" s="270"/>
      <c r="AK79" s="55"/>
      <c r="AL79" s="220"/>
      <c r="AM79" s="220"/>
      <c r="AN79" s="220"/>
    </row>
    <row r="80" spans="1:40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390"/>
      <c r="Y80" s="390"/>
      <c r="Z80" s="270"/>
      <c r="AA80" s="220" t="s">
        <v>292</v>
      </c>
      <c r="AB80" s="220"/>
      <c r="AC80" s="220"/>
      <c r="AD80" s="220"/>
      <c r="AE80" s="220" t="s">
        <v>293</v>
      </c>
      <c r="AF80" s="220"/>
      <c r="AG80" s="220"/>
      <c r="AH80" s="220"/>
      <c r="AI80" s="220"/>
      <c r="AJ80" s="220"/>
      <c r="AK80" s="220"/>
      <c r="AL80" s="220"/>
      <c r="AM80" s="220"/>
      <c r="AN80" s="220"/>
    </row>
    <row r="81" spans="1:40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599"/>
      <c r="P81" s="599"/>
      <c r="Q81" s="599"/>
      <c r="R81" s="599"/>
      <c r="S81" s="599"/>
      <c r="T81" s="599"/>
      <c r="U81" s="599"/>
      <c r="V81" s="599"/>
      <c r="W81" s="599"/>
      <c r="X81" s="599"/>
      <c r="Y81" s="599"/>
      <c r="Z81" s="599"/>
      <c r="AA81" s="270"/>
      <c r="AB81" s="270"/>
      <c r="AC81" s="270"/>
      <c r="AD81" s="270"/>
      <c r="AE81" s="270"/>
      <c r="AF81" s="270"/>
      <c r="AG81" s="590"/>
      <c r="AH81" s="590"/>
      <c r="AI81" s="590"/>
      <c r="AJ81" s="590"/>
      <c r="AK81" s="590"/>
      <c r="AL81" s="220"/>
      <c r="AM81" s="220"/>
      <c r="AN81" s="220"/>
    </row>
    <row r="82" spans="1:40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1"/>
      <c r="AL82" s="220"/>
      <c r="AM82" s="220"/>
      <c r="AN82" s="220"/>
    </row>
  </sheetData>
  <mergeCells count="111">
    <mergeCell ref="A81:G81"/>
    <mergeCell ref="H81:M81"/>
    <mergeCell ref="O81:Z81"/>
    <mergeCell ref="AG81:AK81"/>
    <mergeCell ref="A82:G82"/>
    <mergeCell ref="H82:M82"/>
    <mergeCell ref="O82:Z82"/>
    <mergeCell ref="A75:E76"/>
    <mergeCell ref="N80:R80"/>
    <mergeCell ref="A69:E69"/>
    <mergeCell ref="A70:E70"/>
    <mergeCell ref="A71:E71"/>
    <mergeCell ref="A72:E72"/>
    <mergeCell ref="A73:E73"/>
    <mergeCell ref="A74:E74"/>
    <mergeCell ref="A46:E46"/>
    <mergeCell ref="A63:E63"/>
    <mergeCell ref="A64:E64"/>
    <mergeCell ref="A65:E65"/>
    <mergeCell ref="A67:E67"/>
    <mergeCell ref="A68:E68"/>
    <mergeCell ref="A47:E47"/>
    <mergeCell ref="A48:E48"/>
    <mergeCell ref="A33:E33"/>
    <mergeCell ref="A34:E34"/>
    <mergeCell ref="A35:E35"/>
    <mergeCell ref="A37:E37"/>
    <mergeCell ref="A44:E44"/>
    <mergeCell ref="A45:E45"/>
    <mergeCell ref="A27:E27"/>
    <mergeCell ref="A28:E28"/>
    <mergeCell ref="A29:E29"/>
    <mergeCell ref="A30:E30"/>
    <mergeCell ref="A31:E31"/>
    <mergeCell ref="A32:E32"/>
    <mergeCell ref="AF24:AG24"/>
    <mergeCell ref="AH24:AI24"/>
    <mergeCell ref="AJ24:AK24"/>
    <mergeCell ref="A25:E25"/>
    <mergeCell ref="A26:E26"/>
    <mergeCell ref="R24:S24"/>
    <mergeCell ref="T24:U24"/>
    <mergeCell ref="V24:W24"/>
    <mergeCell ref="Z24:AA24"/>
    <mergeCell ref="AB24:AC24"/>
    <mergeCell ref="AD24:AE24"/>
    <mergeCell ref="A24:E24"/>
    <mergeCell ref="H24:I24"/>
    <mergeCell ref="J24:K24"/>
    <mergeCell ref="L24:M24"/>
    <mergeCell ref="N24:O24"/>
    <mergeCell ref="P24:Q24"/>
    <mergeCell ref="A22:E22"/>
    <mergeCell ref="AL22:AN22"/>
    <mergeCell ref="A23:E23"/>
    <mergeCell ref="H23:O23"/>
    <mergeCell ref="P23:AA23"/>
    <mergeCell ref="Z21:AA21"/>
    <mergeCell ref="AB21:AC21"/>
    <mergeCell ref="AD21:AE21"/>
    <mergeCell ref="AF21:AG21"/>
    <mergeCell ref="AH21:AI21"/>
    <mergeCell ref="AJ21:AK21"/>
    <mergeCell ref="L21:M21"/>
    <mergeCell ref="N21:O21"/>
    <mergeCell ref="P21:Q21"/>
    <mergeCell ref="R21:S21"/>
    <mergeCell ref="T21:U21"/>
    <mergeCell ref="V21:W21"/>
    <mergeCell ref="F19:F21"/>
    <mergeCell ref="H19:O20"/>
    <mergeCell ref="P19:Q20"/>
    <mergeCell ref="R19:AG20"/>
    <mergeCell ref="AH19:AK20"/>
    <mergeCell ref="AL19:AN19"/>
    <mergeCell ref="AL20:AN20"/>
    <mergeCell ref="AL18:AN18"/>
    <mergeCell ref="A19:E21"/>
    <mergeCell ref="X21:Y21"/>
    <mergeCell ref="A14:N14"/>
    <mergeCell ref="O14:R14"/>
    <mergeCell ref="S14:U14"/>
    <mergeCell ref="V14:AA14"/>
    <mergeCell ref="A15:N15"/>
    <mergeCell ref="O15:R15"/>
    <mergeCell ref="S15:U15"/>
    <mergeCell ref="V15:AA15"/>
    <mergeCell ref="H21:I21"/>
    <mergeCell ref="J21:K21"/>
    <mergeCell ref="A16:N16"/>
    <mergeCell ref="O16:R16"/>
    <mergeCell ref="S16:U16"/>
    <mergeCell ref="V16:AA16"/>
    <mergeCell ref="A18:F18"/>
    <mergeCell ref="G18:G21"/>
    <mergeCell ref="H18:AK18"/>
    <mergeCell ref="D9:F11"/>
    <mergeCell ref="G7:I11"/>
    <mergeCell ref="J7:N11"/>
    <mergeCell ref="O7:R11"/>
    <mergeCell ref="S7:U11"/>
    <mergeCell ref="V7:AA11"/>
    <mergeCell ref="AG12:AJ12"/>
    <mergeCell ref="A5:G5"/>
    <mergeCell ref="A1:T1"/>
    <mergeCell ref="B2:F2"/>
    <mergeCell ref="B3:F3"/>
    <mergeCell ref="H2:M2"/>
    <mergeCell ref="H3:M3"/>
    <mergeCell ref="P2:AK2"/>
    <mergeCell ref="AG1:AL1"/>
  </mergeCells>
  <pageMargins left="0" right="0" top="0" bottom="0" header="0.31496062992125984" footer="0.31496062992125984"/>
  <pageSetup paperSize="9" scale="59" firstPageNumber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0"/>
  <sheetViews>
    <sheetView topLeftCell="A4" workbookViewId="0">
      <selection activeCell="Y26" sqref="Y26"/>
    </sheetView>
  </sheetViews>
  <sheetFormatPr defaultRowHeight="14.4"/>
  <cols>
    <col min="1" max="1" width="52" customWidth="1"/>
    <col min="2" max="3" width="8.5546875"/>
    <col min="4" max="4" width="7.88671875"/>
    <col min="5" max="5" width="8.5546875"/>
    <col min="6" max="6" width="7"/>
    <col min="7" max="7" width="7.33203125"/>
    <col min="8" max="8" width="7.6640625"/>
    <col min="9" max="9" width="7.33203125"/>
    <col min="10" max="10" width="7.109375"/>
    <col min="11" max="11" width="6.5546875"/>
    <col min="12" max="12" width="7.33203125"/>
    <col min="13" max="13" width="7.109375"/>
    <col min="14" max="14" width="5.88671875" customWidth="1"/>
    <col min="15" max="15" width="5.6640625" customWidth="1"/>
    <col min="16" max="16" width="7.33203125"/>
    <col min="17" max="17" width="6.88671875"/>
    <col min="18" max="18" width="6.6640625"/>
    <col min="19" max="19" width="7.6640625"/>
    <col min="20" max="20" width="7"/>
    <col min="21" max="21" width="6.6640625"/>
    <col min="22" max="22" width="6.44140625" customWidth="1"/>
    <col min="23" max="23" width="6.6640625" customWidth="1"/>
    <col min="24" max="24" width="5.109375" hidden="1" customWidth="1"/>
    <col min="25" max="25" width="6.6640625" customWidth="1"/>
    <col min="26" max="26" width="7"/>
    <col min="27" max="27" width="7.5546875" bestFit="1" customWidth="1"/>
    <col min="28" max="28" width="7.6640625"/>
    <col min="29" max="1025" width="8.5546875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</row>
    <row r="3" spans="1:28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28">
      <c r="A4" s="5" t="s">
        <v>277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28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28">
      <c r="A6" s="58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28">
      <c r="A7" s="5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28">
      <c r="A8" s="60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28">
      <c r="A9" s="60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28">
      <c r="A10" s="60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60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76" t="s">
        <v>150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AA13" s="114"/>
      <c r="AB13" s="46"/>
    </row>
    <row r="14" spans="1:28" ht="139.80000000000001">
      <c r="A14" s="115" t="s">
        <v>86</v>
      </c>
      <c r="B14" s="81"/>
      <c r="C14" s="35" t="s">
        <v>87</v>
      </c>
      <c r="D14" s="35" t="s">
        <v>38</v>
      </c>
      <c r="E14" s="35" t="s">
        <v>39</v>
      </c>
      <c r="F14" s="35" t="s">
        <v>182</v>
      </c>
      <c r="G14" s="33" t="s">
        <v>40</v>
      </c>
      <c r="H14" s="35" t="s">
        <v>146</v>
      </c>
      <c r="I14" s="35" t="s">
        <v>42</v>
      </c>
      <c r="J14" s="35" t="s">
        <v>44</v>
      </c>
      <c r="K14" s="35" t="s">
        <v>45</v>
      </c>
      <c r="L14" s="35" t="s">
        <v>50</v>
      </c>
      <c r="M14" s="35" t="s">
        <v>92</v>
      </c>
      <c r="N14" s="35" t="s">
        <v>183</v>
      </c>
      <c r="O14" s="35" t="s">
        <v>84</v>
      </c>
      <c r="P14" s="35" t="s">
        <v>54</v>
      </c>
      <c r="Q14" s="35" t="s">
        <v>51</v>
      </c>
      <c r="R14" s="35" t="s">
        <v>234</v>
      </c>
      <c r="S14" s="65" t="s">
        <v>241</v>
      </c>
      <c r="T14" s="35" t="s">
        <v>239</v>
      </c>
      <c r="U14" s="65" t="s">
        <v>243</v>
      </c>
      <c r="V14" s="33" t="s">
        <v>225</v>
      </c>
      <c r="W14" s="33" t="s">
        <v>203</v>
      </c>
      <c r="X14" s="65"/>
      <c r="Y14" s="65" t="s">
        <v>110</v>
      </c>
      <c r="Z14" s="65" t="s">
        <v>235</v>
      </c>
      <c r="AA14" s="65" t="s">
        <v>93</v>
      </c>
      <c r="AB14" s="65" t="s">
        <v>58</v>
      </c>
    </row>
    <row r="15" spans="1:28">
      <c r="A15" s="115" t="s">
        <v>59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37"/>
      <c r="X15" s="37"/>
      <c r="Y15" s="37"/>
      <c r="Z15" s="37"/>
      <c r="AA15" s="37"/>
      <c r="AB15" s="37"/>
    </row>
    <row r="16" spans="1:28">
      <c r="A16" s="68" t="s">
        <v>127</v>
      </c>
      <c r="B16" s="81" t="s">
        <v>61</v>
      </c>
      <c r="C16" s="81" t="s">
        <v>223</v>
      </c>
      <c r="D16" s="81"/>
      <c r="E16" s="81">
        <v>5</v>
      </c>
      <c r="F16" s="81">
        <v>1.2</v>
      </c>
      <c r="G16" s="81">
        <v>75</v>
      </c>
      <c r="H16" s="81"/>
      <c r="I16" s="81"/>
      <c r="J16" s="81"/>
      <c r="K16" s="81"/>
      <c r="L16" s="81"/>
      <c r="M16" s="81"/>
      <c r="N16" s="81">
        <v>12</v>
      </c>
      <c r="O16" s="81"/>
      <c r="P16" s="81"/>
      <c r="Q16" s="81">
        <v>0.5</v>
      </c>
      <c r="R16" s="81"/>
      <c r="S16" s="81"/>
      <c r="T16" s="81"/>
      <c r="U16" s="81"/>
      <c r="V16" s="81"/>
      <c r="W16" s="37"/>
      <c r="X16" s="37"/>
      <c r="Y16" s="37"/>
      <c r="Z16" s="37"/>
      <c r="AA16" s="37"/>
      <c r="AB16" s="37">
        <v>63</v>
      </c>
    </row>
    <row r="17" spans="1:28">
      <c r="A17" s="115"/>
      <c r="B17" s="81"/>
      <c r="C17" s="81"/>
      <c r="D17" s="81"/>
      <c r="E17" s="81">
        <f>E16*B46</f>
        <v>50</v>
      </c>
      <c r="F17" s="81">
        <f>F16*B46</f>
        <v>12</v>
      </c>
      <c r="G17" s="81">
        <f>G16*B46</f>
        <v>750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37"/>
      <c r="X17" s="37"/>
      <c r="Y17" s="37"/>
      <c r="Z17" s="37"/>
      <c r="AA17" s="37"/>
      <c r="AB17" s="37">
        <f>AB16*B46</f>
        <v>630</v>
      </c>
    </row>
    <row r="18" spans="1:28">
      <c r="A18" s="68" t="s">
        <v>215</v>
      </c>
      <c r="B18" s="81" t="s">
        <v>61</v>
      </c>
      <c r="C18" s="100" t="s">
        <v>201</v>
      </c>
      <c r="D18" s="81">
        <v>30</v>
      </c>
      <c r="E18" s="81"/>
      <c r="F18" s="81">
        <v>5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37"/>
      <c r="X18" s="37"/>
      <c r="Y18" s="37"/>
      <c r="Z18" s="37"/>
      <c r="AA18" s="37"/>
      <c r="AB18" s="37"/>
    </row>
    <row r="19" spans="1:28">
      <c r="A19" s="115"/>
      <c r="B19" s="81"/>
      <c r="C19" s="81"/>
      <c r="D19" s="81"/>
      <c r="E19" s="81"/>
      <c r="F19" s="81">
        <f>F18*B46</f>
        <v>50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37"/>
      <c r="X19" s="37"/>
      <c r="Y19" s="37"/>
      <c r="Z19" s="37"/>
      <c r="AA19" s="37"/>
      <c r="AB19" s="37"/>
    </row>
    <row r="20" spans="1:28">
      <c r="A20" s="102" t="s">
        <v>100</v>
      </c>
      <c r="B20" s="81" t="s">
        <v>61</v>
      </c>
      <c r="C20" s="81">
        <v>150</v>
      </c>
      <c r="D20" s="81"/>
      <c r="E20" s="81">
        <v>15</v>
      </c>
      <c r="F20" s="81"/>
      <c r="G20" s="81">
        <v>75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>
        <v>3</v>
      </c>
      <c r="V20" s="81"/>
      <c r="W20" s="37"/>
      <c r="X20" s="37"/>
      <c r="Y20" s="37"/>
      <c r="Z20" s="37"/>
      <c r="AA20" s="37"/>
      <c r="AB20" s="37">
        <v>82.5</v>
      </c>
    </row>
    <row r="21" spans="1:28">
      <c r="A21" s="115"/>
      <c r="B21" s="81"/>
      <c r="C21" s="81"/>
      <c r="D21" s="81"/>
      <c r="E21" s="81">
        <f>E20*B46</f>
        <v>150</v>
      </c>
      <c r="F21" s="81"/>
      <c r="G21" s="81">
        <f>G20*B46</f>
        <v>750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37"/>
      <c r="X21" s="37"/>
      <c r="Y21" s="37"/>
      <c r="Z21" s="37"/>
      <c r="AA21" s="37"/>
      <c r="AB21" s="37">
        <f>AB20*B46</f>
        <v>825</v>
      </c>
    </row>
    <row r="22" spans="1:28">
      <c r="A22" s="96" t="s">
        <v>129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37"/>
      <c r="X22" s="37"/>
      <c r="Y22" s="37"/>
      <c r="Z22" s="37"/>
      <c r="AA22" s="37"/>
      <c r="AB22" s="37"/>
    </row>
    <row r="23" spans="1:28">
      <c r="A23" s="68" t="s">
        <v>135</v>
      </c>
      <c r="B23" s="81" t="s">
        <v>61</v>
      </c>
      <c r="C23" s="81" t="s">
        <v>224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37"/>
      <c r="X23" s="37"/>
      <c r="Y23" s="37"/>
      <c r="Z23" s="37"/>
      <c r="AA23" s="57"/>
      <c r="AB23" s="37"/>
    </row>
    <row r="24" spans="1:28">
      <c r="A24" s="115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37"/>
      <c r="X24" s="37"/>
      <c r="Y24" s="37"/>
      <c r="Z24" s="37"/>
      <c r="AA24" s="37">
        <v>120</v>
      </c>
      <c r="AB24" s="37"/>
    </row>
    <row r="25" spans="1:28">
      <c r="A25" s="115" t="s">
        <v>65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37"/>
      <c r="X25" s="37"/>
      <c r="Y25" s="37"/>
      <c r="Z25" s="37"/>
      <c r="AA25" s="37"/>
      <c r="AB25" s="37"/>
    </row>
    <row r="26" spans="1:28">
      <c r="A26" s="102" t="s">
        <v>185</v>
      </c>
      <c r="B26" s="81" t="s">
        <v>61</v>
      </c>
      <c r="C26" s="81">
        <v>50</v>
      </c>
      <c r="D26" s="81"/>
      <c r="E26" s="81">
        <v>0.65</v>
      </c>
      <c r="F26" s="81"/>
      <c r="G26" s="81"/>
      <c r="H26" s="81"/>
      <c r="I26" s="81"/>
      <c r="J26" s="81">
        <v>10.5</v>
      </c>
      <c r="K26" s="81"/>
      <c r="L26" s="81"/>
      <c r="M26" s="81"/>
      <c r="N26" s="81"/>
      <c r="O26" s="81"/>
      <c r="P26" s="81"/>
      <c r="Q26" s="81"/>
      <c r="R26" s="81">
        <v>4</v>
      </c>
      <c r="S26" s="81"/>
      <c r="T26" s="81">
        <v>5</v>
      </c>
      <c r="U26" s="81"/>
      <c r="V26" s="81"/>
      <c r="W26" s="37"/>
      <c r="X26" s="37"/>
      <c r="Y26" s="98">
        <v>48</v>
      </c>
      <c r="Z26" s="37"/>
      <c r="AA26" s="37"/>
      <c r="AB26" s="37"/>
    </row>
    <row r="27" spans="1:28">
      <c r="A27" s="115"/>
      <c r="B27" s="81"/>
      <c r="C27" s="81"/>
      <c r="D27" s="81"/>
      <c r="E27" s="81">
        <f>E26*B46</f>
        <v>6.5</v>
      </c>
      <c r="F27" s="81"/>
      <c r="G27" s="81"/>
      <c r="H27" s="81"/>
      <c r="I27" s="81"/>
      <c r="J27" s="81">
        <f>J26*B46</f>
        <v>105</v>
      </c>
      <c r="K27" s="81"/>
      <c r="L27" s="90"/>
      <c r="M27" s="81"/>
      <c r="N27" s="81"/>
      <c r="O27" s="81"/>
      <c r="P27" s="81"/>
      <c r="Q27" s="81"/>
      <c r="R27" s="81">
        <f>R26*B46</f>
        <v>40</v>
      </c>
      <c r="S27" s="81"/>
      <c r="T27" s="81">
        <f>T26*B46</f>
        <v>50</v>
      </c>
      <c r="U27" s="81"/>
      <c r="V27" s="81"/>
      <c r="W27" s="37"/>
      <c r="X27" s="37"/>
      <c r="Y27" s="98">
        <f>Y26*B46</f>
        <v>480</v>
      </c>
      <c r="Z27" s="37"/>
      <c r="AA27" s="37"/>
      <c r="AB27" s="37"/>
    </row>
    <row r="28" spans="1:28">
      <c r="A28" s="102" t="s">
        <v>220</v>
      </c>
      <c r="B28" s="81" t="s">
        <v>61</v>
      </c>
      <c r="C28" s="81">
        <v>150</v>
      </c>
      <c r="D28" s="81"/>
      <c r="E28" s="81"/>
      <c r="F28" s="81">
        <v>1.83</v>
      </c>
      <c r="G28" s="81"/>
      <c r="H28" s="81"/>
      <c r="I28" s="81">
        <v>60</v>
      </c>
      <c r="J28" s="81">
        <v>7.2</v>
      </c>
      <c r="K28" s="81">
        <v>7.5</v>
      </c>
      <c r="L28" s="81">
        <v>6</v>
      </c>
      <c r="M28" s="81"/>
      <c r="N28" s="81"/>
      <c r="O28" s="81"/>
      <c r="P28" s="81"/>
      <c r="Q28" s="81">
        <v>1</v>
      </c>
      <c r="R28" s="81"/>
      <c r="S28" s="81"/>
      <c r="T28" s="81"/>
      <c r="U28" s="81"/>
      <c r="V28" s="81"/>
      <c r="W28" s="37"/>
      <c r="X28" s="37"/>
      <c r="Y28" s="37"/>
      <c r="Z28" s="37"/>
      <c r="AA28" s="37"/>
      <c r="AB28" s="37">
        <v>112.5</v>
      </c>
    </row>
    <row r="29" spans="1:28">
      <c r="A29" s="115"/>
      <c r="B29" s="81"/>
      <c r="C29" s="81"/>
      <c r="D29" s="81"/>
      <c r="E29" s="81"/>
      <c r="F29" s="81">
        <f>F28*B46</f>
        <v>18.3</v>
      </c>
      <c r="G29" s="81"/>
      <c r="H29" s="81"/>
      <c r="I29" s="81">
        <f>I28*B46</f>
        <v>600</v>
      </c>
      <c r="J29" s="81">
        <f>J28*B46</f>
        <v>72</v>
      </c>
      <c r="K29" s="81">
        <f>K28*B46</f>
        <v>75</v>
      </c>
      <c r="L29" s="90"/>
      <c r="M29" s="81"/>
      <c r="N29" s="81"/>
      <c r="O29" s="81"/>
      <c r="P29" s="81"/>
      <c r="Q29" s="81">
        <f>Q28*B46</f>
        <v>10</v>
      </c>
      <c r="R29" s="81"/>
      <c r="S29" s="81"/>
      <c r="T29" s="81"/>
      <c r="U29" s="81"/>
      <c r="V29" s="81"/>
      <c r="W29" s="37"/>
      <c r="X29" s="37"/>
      <c r="Y29" s="37"/>
      <c r="Z29" s="37"/>
      <c r="AA29" s="37"/>
      <c r="AB29" s="37">
        <f>AB28*B46</f>
        <v>1125</v>
      </c>
    </row>
    <row r="30" spans="1:28" ht="18" customHeight="1">
      <c r="A30" s="115" t="s">
        <v>221</v>
      </c>
      <c r="B30" s="81" t="s">
        <v>61</v>
      </c>
      <c r="C30" s="81" t="s">
        <v>107</v>
      </c>
      <c r="D30" s="81"/>
      <c r="E30" s="81"/>
      <c r="F30" s="81"/>
      <c r="G30" s="81"/>
      <c r="H30" s="81">
        <v>106.4</v>
      </c>
      <c r="I30" s="81"/>
      <c r="J30" s="81">
        <v>12</v>
      </c>
      <c r="K30" s="81"/>
      <c r="L30" s="81"/>
      <c r="M30" s="81"/>
      <c r="N30" s="81"/>
      <c r="O30" s="81">
        <v>7.2</v>
      </c>
      <c r="P30" s="81"/>
      <c r="Q30" s="81">
        <v>2.4</v>
      </c>
      <c r="R30" s="81">
        <v>6.4</v>
      </c>
      <c r="S30" s="81"/>
      <c r="T30" s="81"/>
      <c r="U30" s="81"/>
      <c r="V30" s="81" t="s">
        <v>226</v>
      </c>
      <c r="W30" s="37"/>
      <c r="X30" s="37"/>
      <c r="Y30" s="37"/>
      <c r="Z30" s="37"/>
      <c r="AA30" s="37"/>
      <c r="AB30" s="37">
        <v>4.8</v>
      </c>
    </row>
    <row r="31" spans="1:28">
      <c r="A31" s="115"/>
      <c r="B31" s="81"/>
      <c r="C31" s="81"/>
      <c r="D31" s="81"/>
      <c r="E31" s="81"/>
      <c r="F31" s="81"/>
      <c r="G31" s="81"/>
      <c r="H31" s="81"/>
      <c r="I31" s="81"/>
      <c r="J31" s="81">
        <f>J30*B46</f>
        <v>120</v>
      </c>
      <c r="K31" s="81"/>
      <c r="L31" s="90"/>
      <c r="M31" s="81"/>
      <c r="N31" s="81"/>
      <c r="O31" s="81"/>
      <c r="P31" s="81"/>
      <c r="Q31" s="81">
        <f>Q30*B46</f>
        <v>24</v>
      </c>
      <c r="R31" s="81">
        <f>R30*B46</f>
        <v>64</v>
      </c>
      <c r="S31" s="81"/>
      <c r="T31" s="81"/>
      <c r="U31" s="81"/>
      <c r="V31" s="81"/>
      <c r="W31" s="37"/>
      <c r="X31" s="37"/>
      <c r="Y31" s="37"/>
      <c r="Z31" s="37"/>
      <c r="AA31" s="37"/>
      <c r="AB31" s="37">
        <f>AB30*B46</f>
        <v>48</v>
      </c>
    </row>
    <row r="32" spans="1:28">
      <c r="A32" s="81" t="s">
        <v>147</v>
      </c>
      <c r="B32" s="81" t="s">
        <v>61</v>
      </c>
      <c r="C32" s="81">
        <v>30</v>
      </c>
      <c r="D32" s="81"/>
      <c r="E32" s="81">
        <v>0.3</v>
      </c>
      <c r="F32" s="81">
        <v>1.8</v>
      </c>
      <c r="G32" s="81"/>
      <c r="H32" s="81"/>
      <c r="I32" s="81"/>
      <c r="J32" s="81">
        <v>0.72</v>
      </c>
      <c r="K32" s="81">
        <v>2.25</v>
      </c>
      <c r="L32" s="81"/>
      <c r="M32" s="81"/>
      <c r="N32" s="81"/>
      <c r="O32" s="81"/>
      <c r="P32" s="81"/>
      <c r="Q32" s="81">
        <v>0.6</v>
      </c>
      <c r="R32" s="81"/>
      <c r="S32" s="81">
        <v>1.35</v>
      </c>
      <c r="T32" s="81">
        <v>3</v>
      </c>
      <c r="U32" s="81"/>
      <c r="V32" s="81"/>
      <c r="W32" s="37"/>
      <c r="X32" s="37"/>
      <c r="Y32" s="37"/>
      <c r="Z32" s="37"/>
      <c r="AA32" s="37"/>
      <c r="AB32" s="37">
        <v>27</v>
      </c>
    </row>
    <row r="33" spans="1:28">
      <c r="A33" s="115"/>
      <c r="B33" s="81"/>
      <c r="C33" s="81"/>
      <c r="D33" s="81"/>
      <c r="E33" s="81">
        <f>E32*B46</f>
        <v>3</v>
      </c>
      <c r="F33" s="81">
        <f>F32*B46</f>
        <v>18</v>
      </c>
      <c r="G33" s="81"/>
      <c r="H33" s="81"/>
      <c r="I33" s="81"/>
      <c r="J33" s="81"/>
      <c r="K33" s="81">
        <f>K32*B46</f>
        <v>22.5</v>
      </c>
      <c r="L33" s="81"/>
      <c r="M33" s="81"/>
      <c r="N33" s="81"/>
      <c r="O33" s="81"/>
      <c r="P33" s="81"/>
      <c r="Q33" s="81">
        <f>Q32*B46</f>
        <v>6</v>
      </c>
      <c r="R33" s="81"/>
      <c r="S33" s="81"/>
      <c r="T33" s="81">
        <f>T32*B46</f>
        <v>30</v>
      </c>
      <c r="U33" s="81"/>
      <c r="V33" s="81"/>
      <c r="W33" s="37"/>
      <c r="X33" s="37"/>
      <c r="Y33" s="37"/>
      <c r="Z33" s="37"/>
      <c r="AA33" s="37"/>
      <c r="AB33" s="37">
        <f>AB32*B46</f>
        <v>270</v>
      </c>
    </row>
    <row r="34" spans="1:28">
      <c r="A34" s="96" t="s">
        <v>186</v>
      </c>
      <c r="B34" s="81" t="s">
        <v>61</v>
      </c>
      <c r="C34" s="81" t="s">
        <v>202</v>
      </c>
      <c r="D34" s="81"/>
      <c r="E34" s="81"/>
      <c r="F34" s="81">
        <v>4.2</v>
      </c>
      <c r="G34" s="81"/>
      <c r="H34" s="81"/>
      <c r="I34" s="81">
        <v>163.59</v>
      </c>
      <c r="J34" s="81"/>
      <c r="K34" s="81"/>
      <c r="L34" s="81"/>
      <c r="M34" s="81"/>
      <c r="N34" s="81"/>
      <c r="O34" s="81"/>
      <c r="P34" s="81"/>
      <c r="Q34" s="81">
        <v>1.26</v>
      </c>
      <c r="R34" s="81"/>
      <c r="S34" s="81"/>
      <c r="T34" s="81"/>
      <c r="U34" s="81"/>
      <c r="V34" s="81"/>
      <c r="W34" s="37"/>
      <c r="X34" s="37"/>
      <c r="Y34" s="37"/>
      <c r="Z34" s="37"/>
      <c r="AA34" s="37"/>
      <c r="AB34" s="37"/>
    </row>
    <row r="35" spans="1:28">
      <c r="A35" s="115"/>
      <c r="B35" s="81"/>
      <c r="C35" s="81"/>
      <c r="D35" s="81"/>
      <c r="E35" s="81"/>
      <c r="F35" s="81">
        <f>F34*B46</f>
        <v>42</v>
      </c>
      <c r="G35" s="81"/>
      <c r="H35" s="81"/>
      <c r="I35" s="81">
        <f>I34*B46</f>
        <v>1635.9</v>
      </c>
      <c r="J35" s="81"/>
      <c r="K35" s="81"/>
      <c r="L35" s="81"/>
      <c r="M35" s="81"/>
      <c r="N35" s="81"/>
      <c r="O35" s="81"/>
      <c r="P35" s="81"/>
      <c r="Q35" s="81">
        <f>Q34*B46</f>
        <v>12.6</v>
      </c>
      <c r="R35" s="81"/>
      <c r="S35" s="81"/>
      <c r="T35" s="81"/>
      <c r="U35" s="81"/>
      <c r="V35" s="81"/>
      <c r="W35" s="37"/>
      <c r="X35" s="37"/>
      <c r="Y35" s="37"/>
      <c r="Z35" s="37"/>
      <c r="AA35" s="37"/>
      <c r="AB35" s="37"/>
    </row>
    <row r="36" spans="1:28">
      <c r="A36" s="115" t="s">
        <v>38</v>
      </c>
      <c r="B36" s="81" t="s">
        <v>144</v>
      </c>
      <c r="C36" s="81">
        <v>60</v>
      </c>
      <c r="D36" s="81">
        <v>60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37"/>
      <c r="X36" s="37"/>
      <c r="Y36" s="37"/>
      <c r="Z36" s="37"/>
      <c r="AA36" s="37"/>
      <c r="AB36" s="37"/>
    </row>
    <row r="37" spans="1:28">
      <c r="A37" s="115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37"/>
      <c r="X37" s="37"/>
      <c r="Y37" s="37"/>
      <c r="Z37" s="37"/>
      <c r="AA37" s="37"/>
      <c r="AB37" s="37"/>
    </row>
    <row r="38" spans="1:28">
      <c r="A38" s="102" t="s">
        <v>222</v>
      </c>
      <c r="B38" s="81" t="s">
        <v>144</v>
      </c>
      <c r="C38" s="81">
        <v>150</v>
      </c>
      <c r="D38" s="81"/>
      <c r="E38" s="81">
        <v>7.5</v>
      </c>
      <c r="F38" s="81"/>
      <c r="G38" s="81"/>
      <c r="H38" s="81"/>
      <c r="I38" s="81"/>
      <c r="J38" s="81"/>
      <c r="K38" s="81"/>
      <c r="L38" s="81"/>
      <c r="M38" s="81">
        <v>15</v>
      </c>
      <c r="N38" s="81"/>
      <c r="O38" s="81"/>
      <c r="P38" s="81"/>
      <c r="Q38" s="81"/>
      <c r="R38" s="81"/>
      <c r="S38" s="81"/>
      <c r="T38" s="81"/>
      <c r="U38" s="81"/>
      <c r="V38" s="81"/>
      <c r="W38" s="37">
        <v>0.1</v>
      </c>
      <c r="X38" s="37"/>
      <c r="Y38" s="37"/>
      <c r="Z38" s="37"/>
      <c r="AA38" s="37"/>
      <c r="AB38" s="37">
        <v>150</v>
      </c>
    </row>
    <row r="39" spans="1:28">
      <c r="A39" s="115"/>
      <c r="B39" s="81"/>
      <c r="C39" s="81"/>
      <c r="D39" s="81"/>
      <c r="E39" s="81">
        <f>E38*B46</f>
        <v>75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72"/>
      <c r="X39" s="37"/>
      <c r="Y39" s="37"/>
      <c r="Z39" s="37"/>
      <c r="AA39" s="37"/>
      <c r="AB39" s="37">
        <f>AB38*B46</f>
        <v>1500</v>
      </c>
    </row>
    <row r="40" spans="1:28">
      <c r="A40" s="115" t="s">
        <v>148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37"/>
      <c r="X40" s="37"/>
      <c r="Y40" s="37"/>
      <c r="Z40" s="37"/>
      <c r="AA40" s="37"/>
      <c r="AB40" s="37"/>
    </row>
    <row r="41" spans="1:28">
      <c r="A41" s="67" t="s">
        <v>99</v>
      </c>
      <c r="B41" s="81" t="s">
        <v>61</v>
      </c>
      <c r="C41" s="81">
        <v>60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37"/>
      <c r="X41" s="37"/>
      <c r="Y41" s="37"/>
      <c r="Z41" s="37">
        <v>60</v>
      </c>
      <c r="AA41" s="37"/>
      <c r="AB41" s="37"/>
    </row>
    <row r="42" spans="1:28">
      <c r="A42" s="115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90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37"/>
      <c r="X42" s="37"/>
      <c r="Y42" s="37"/>
      <c r="Z42" s="37"/>
      <c r="AA42" s="37"/>
      <c r="AB42" s="37"/>
    </row>
    <row r="43" spans="1:28">
      <c r="A43" s="68" t="s">
        <v>62</v>
      </c>
      <c r="B43" s="81" t="s">
        <v>61</v>
      </c>
      <c r="C43" s="81" t="s">
        <v>105</v>
      </c>
      <c r="D43" s="81"/>
      <c r="E43" s="81">
        <v>8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>
        <v>0.75</v>
      </c>
      <c r="Q43" s="81"/>
      <c r="R43" s="81"/>
      <c r="S43" s="81"/>
      <c r="T43" s="81"/>
      <c r="U43" s="81"/>
      <c r="V43" s="81"/>
      <c r="W43" s="98"/>
      <c r="X43" s="37"/>
      <c r="Y43" s="98"/>
      <c r="Z43" s="37"/>
      <c r="AA43" s="37"/>
      <c r="AB43" s="37">
        <v>153</v>
      </c>
    </row>
    <row r="44" spans="1:28">
      <c r="A44" s="115"/>
      <c r="B44" s="81"/>
      <c r="C44" s="81"/>
      <c r="D44" s="81"/>
      <c r="E44" s="81">
        <f>E43*B46</f>
        <v>80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98"/>
      <c r="X44" s="37"/>
      <c r="Y44" s="98"/>
      <c r="Z44" s="37"/>
      <c r="AA44" s="37"/>
      <c r="AB44" s="57">
        <f>AB43*B46</f>
        <v>1530</v>
      </c>
    </row>
    <row r="45" spans="1:28">
      <c r="A45" s="115" t="s">
        <v>76</v>
      </c>
      <c r="B45" s="81"/>
      <c r="C45" s="81"/>
      <c r="D45" s="81">
        <f>SUM(D15:D44)</f>
        <v>90</v>
      </c>
      <c r="E45" s="81">
        <f>E43+E38+E32+E26+E20+E16</f>
        <v>36.450000000000003</v>
      </c>
      <c r="F45" s="81">
        <f>F34+F32+F28+F18</f>
        <v>12.83</v>
      </c>
      <c r="G45" s="81">
        <f>G16+G20+G22</f>
        <v>150</v>
      </c>
      <c r="H45" s="81">
        <v>106.4</v>
      </c>
      <c r="I45" s="81">
        <f>I34+I28</f>
        <v>223.59</v>
      </c>
      <c r="J45" s="81">
        <f>J32+J30+J28+J26</f>
        <v>30.42</v>
      </c>
      <c r="K45" s="81">
        <f>K32+K28</f>
        <v>9.75</v>
      </c>
      <c r="L45" s="81">
        <f>SUM(L28:L44)</f>
        <v>6</v>
      </c>
      <c r="M45" s="81">
        <f>SUM(M36:M44)</f>
        <v>15</v>
      </c>
      <c r="N45" s="81">
        <f>SUM(N13:N44)</f>
        <v>12</v>
      </c>
      <c r="O45" s="81">
        <f>SUM(O20:O44)</f>
        <v>7.2</v>
      </c>
      <c r="P45" s="81">
        <f>SUM(P20:P44)</f>
        <v>0.75</v>
      </c>
      <c r="Q45" s="81">
        <f>Q34+Q32+Q30+Q28+Q16</f>
        <v>5.76</v>
      </c>
      <c r="R45" s="81">
        <f>R30+R26</f>
        <v>10.4</v>
      </c>
      <c r="S45" s="81">
        <v>1.35</v>
      </c>
      <c r="T45" s="81">
        <f>T34+T26</f>
        <v>5</v>
      </c>
      <c r="U45" s="81">
        <f>SUM(U19:U44)</f>
        <v>3</v>
      </c>
      <c r="V45" s="81">
        <v>0.06</v>
      </c>
      <c r="W45" s="43">
        <f>SUM(W38:W44)</f>
        <v>0.1</v>
      </c>
      <c r="X45" s="43">
        <v>10</v>
      </c>
      <c r="Y45" s="43">
        <v>48</v>
      </c>
      <c r="Z45" s="43">
        <f>SUM(Z19:Z44)</f>
        <v>60</v>
      </c>
      <c r="AA45" s="51">
        <v>0.12</v>
      </c>
      <c r="AB45" s="57">
        <f>AB44+AB39+AB35+AB29+AB26+AB21</f>
        <v>4980</v>
      </c>
    </row>
    <row r="46" spans="1:28">
      <c r="A46" s="96" t="s">
        <v>77</v>
      </c>
      <c r="B46" s="107">
        <v>10</v>
      </c>
      <c r="C46" s="88"/>
      <c r="D46" s="86">
        <v>0.5</v>
      </c>
      <c r="E46" s="86">
        <v>0.4</v>
      </c>
      <c r="F46" s="86">
        <v>0.2</v>
      </c>
      <c r="G46" s="86">
        <v>3</v>
      </c>
      <c r="H46" s="86">
        <v>2.2999999999999998</v>
      </c>
      <c r="I46" s="86">
        <v>2.25</v>
      </c>
      <c r="J46" s="86">
        <v>0.3</v>
      </c>
      <c r="K46" s="86">
        <v>0.1</v>
      </c>
      <c r="L46" s="86">
        <v>0.06</v>
      </c>
      <c r="M46" s="86">
        <v>0.2</v>
      </c>
      <c r="N46" s="86">
        <v>0.5</v>
      </c>
      <c r="O46" s="86">
        <v>7.0000000000000007E-2</v>
      </c>
      <c r="P46" s="86">
        <v>0.01</v>
      </c>
      <c r="Q46" s="86">
        <v>7.0000000000000007E-2</v>
      </c>
      <c r="R46" s="86">
        <v>0.1</v>
      </c>
      <c r="S46" s="86">
        <v>0.2</v>
      </c>
      <c r="T46" s="86">
        <v>0.08</v>
      </c>
      <c r="U46" s="86">
        <v>0.01</v>
      </c>
      <c r="V46" s="82">
        <v>1</v>
      </c>
      <c r="W46" s="51">
        <v>0.01</v>
      </c>
      <c r="X46" s="51"/>
      <c r="Y46" s="51">
        <v>0.5</v>
      </c>
      <c r="Z46" s="51">
        <v>0.5</v>
      </c>
      <c r="AA46" s="51">
        <v>1</v>
      </c>
      <c r="AB46" s="116"/>
    </row>
    <row r="47" spans="1:28">
      <c r="A47" s="96" t="s">
        <v>78</v>
      </c>
      <c r="B47" s="88">
        <f>B48/B46</f>
        <v>102.95955549999999</v>
      </c>
      <c r="C47" s="88"/>
      <c r="D47" s="71">
        <v>51.111109999999996</v>
      </c>
      <c r="E47" s="71">
        <v>27</v>
      </c>
      <c r="F47" s="71">
        <v>550</v>
      </c>
      <c r="G47" s="71">
        <v>60</v>
      </c>
      <c r="H47" s="113">
        <v>170</v>
      </c>
      <c r="I47" s="88">
        <v>18</v>
      </c>
      <c r="J47" s="113">
        <v>19</v>
      </c>
      <c r="K47" s="88">
        <v>20</v>
      </c>
      <c r="L47" s="88">
        <v>43</v>
      </c>
      <c r="M47" s="88">
        <v>110</v>
      </c>
      <c r="N47" s="88">
        <v>33</v>
      </c>
      <c r="O47" s="88">
        <v>70</v>
      </c>
      <c r="P47" s="88">
        <v>450</v>
      </c>
      <c r="Q47" s="88">
        <v>15</v>
      </c>
      <c r="R47" s="88">
        <v>80</v>
      </c>
      <c r="S47" s="113">
        <v>32</v>
      </c>
      <c r="T47" s="88">
        <v>108</v>
      </c>
      <c r="U47" s="88">
        <v>700</v>
      </c>
      <c r="V47" s="113">
        <v>6</v>
      </c>
      <c r="W47" s="101">
        <v>447</v>
      </c>
      <c r="X47" s="54"/>
      <c r="Y47" s="101">
        <v>20</v>
      </c>
      <c r="Z47" s="101">
        <v>64</v>
      </c>
      <c r="AA47" s="54">
        <v>130</v>
      </c>
      <c r="AB47" s="54"/>
    </row>
    <row r="48" spans="1:28">
      <c r="A48" s="96" t="s">
        <v>79</v>
      </c>
      <c r="B48" s="95">
        <f>D48+E48+F48+G48+H48+I48+J48+K48+L48+M48+N48+O48+P48+Q48+R48+S48+T48+U48+V48+W48+X48+Y48+Z48+AA48+AB48</f>
        <v>1029.5955549999999</v>
      </c>
      <c r="C48" s="88"/>
      <c r="D48" s="88">
        <f t="shared" ref="D48:AB48" si="0">D46*D47</f>
        <v>25.555554999999998</v>
      </c>
      <c r="E48" s="88">
        <f t="shared" si="0"/>
        <v>10.8</v>
      </c>
      <c r="F48" s="88">
        <f t="shared" si="0"/>
        <v>110</v>
      </c>
      <c r="G48" s="88">
        <f t="shared" si="0"/>
        <v>180</v>
      </c>
      <c r="H48" s="88">
        <f t="shared" si="0"/>
        <v>390.99999999999994</v>
      </c>
      <c r="I48" s="88">
        <f t="shared" si="0"/>
        <v>40.5</v>
      </c>
      <c r="J48" s="88">
        <f t="shared" si="0"/>
        <v>5.7</v>
      </c>
      <c r="K48" s="88">
        <f t="shared" si="0"/>
        <v>2</v>
      </c>
      <c r="L48" s="88">
        <f t="shared" si="0"/>
        <v>2.58</v>
      </c>
      <c r="M48" s="88">
        <f t="shared" si="0"/>
        <v>22</v>
      </c>
      <c r="N48" s="88">
        <f t="shared" si="0"/>
        <v>16.5</v>
      </c>
      <c r="O48" s="88">
        <f t="shared" si="0"/>
        <v>4.9000000000000004</v>
      </c>
      <c r="P48" s="88">
        <f t="shared" si="0"/>
        <v>4.5</v>
      </c>
      <c r="Q48" s="88">
        <f t="shared" si="0"/>
        <v>1.05</v>
      </c>
      <c r="R48" s="88">
        <f t="shared" si="0"/>
        <v>8</v>
      </c>
      <c r="S48" s="88">
        <f t="shared" si="0"/>
        <v>6.4</v>
      </c>
      <c r="T48" s="88">
        <f t="shared" si="0"/>
        <v>8.64</v>
      </c>
      <c r="U48" s="88">
        <f t="shared" si="0"/>
        <v>7</v>
      </c>
      <c r="V48" s="88">
        <f t="shared" si="0"/>
        <v>6</v>
      </c>
      <c r="W48" s="101">
        <f t="shared" si="0"/>
        <v>4.47</v>
      </c>
      <c r="X48" s="37">
        <f t="shared" si="0"/>
        <v>0</v>
      </c>
      <c r="Y48" s="101">
        <f t="shared" si="0"/>
        <v>10</v>
      </c>
      <c r="Z48" s="37">
        <f t="shared" si="0"/>
        <v>32</v>
      </c>
      <c r="AA48" s="37">
        <f t="shared" si="0"/>
        <v>130</v>
      </c>
      <c r="AB48" s="37">
        <f t="shared" si="0"/>
        <v>0</v>
      </c>
    </row>
    <row r="49" spans="1:12">
      <c r="A49" s="20" t="s">
        <v>80</v>
      </c>
      <c r="B49" s="55"/>
      <c r="C49" s="55"/>
      <c r="D49" s="55"/>
      <c r="E49" s="55"/>
      <c r="F49" s="55" t="s">
        <v>102</v>
      </c>
      <c r="G49" s="55"/>
      <c r="H49" s="55"/>
      <c r="I49" s="55"/>
      <c r="J49" s="55"/>
      <c r="K49" s="55"/>
      <c r="L49" s="55"/>
    </row>
    <row r="50" spans="1:12">
      <c r="A50" s="55"/>
      <c r="B50" s="55"/>
      <c r="C50" s="55"/>
      <c r="D50" s="55"/>
      <c r="E50" s="55"/>
      <c r="F50" s="55" t="s">
        <v>82</v>
      </c>
      <c r="G50" s="55"/>
      <c r="H50" s="55"/>
      <c r="I50" s="55"/>
      <c r="J50" s="55"/>
    </row>
  </sheetData>
  <pageMargins left="0" right="0" top="0" bottom="0" header="0.51180555555555496" footer="0.51180555555555496"/>
  <pageSetup paperSize="9" scale="60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6"/>
  <sheetViews>
    <sheetView topLeftCell="A6" workbookViewId="0">
      <selection activeCell="B48" sqref="B48"/>
    </sheetView>
  </sheetViews>
  <sheetFormatPr defaultRowHeight="14.4"/>
  <cols>
    <col min="1" max="1" width="39.88671875"/>
    <col min="2" max="2" width="8.5546875"/>
    <col min="3" max="3" width="7.88671875" bestFit="1" customWidth="1"/>
    <col min="4" max="4" width="6.5546875"/>
    <col min="5" max="5" width="8.44140625" customWidth="1"/>
    <col min="6" max="6" width="5.88671875"/>
    <col min="7" max="8" width="6.33203125"/>
    <col min="9" max="9" width="6.44140625"/>
    <col min="10" max="10" width="7"/>
    <col min="11" max="11" width="6.44140625"/>
    <col min="12" max="12" width="5.44140625"/>
    <col min="13" max="13" width="5.6640625"/>
    <col min="14" max="14" width="6.44140625"/>
    <col min="15" max="15" width="6"/>
    <col min="16" max="17" width="6.44140625"/>
    <col min="18" max="18" width="6.88671875"/>
    <col min="19" max="19" width="7.5546875"/>
    <col min="20" max="20" width="6.5546875"/>
    <col min="21" max="22" width="7"/>
    <col min="23" max="23" width="6.6640625"/>
    <col min="24" max="24" width="7"/>
    <col min="25" max="25" width="6.44140625"/>
    <col min="26" max="26" width="5.88671875"/>
    <col min="27" max="27" width="6.109375" customWidth="1"/>
    <col min="28" max="28" width="5.109375" customWidth="1"/>
    <col min="29" max="29" width="5.5546875" customWidth="1"/>
    <col min="30" max="30" width="9.88671875" customWidth="1"/>
    <col min="31" max="1025" width="8.5546875"/>
  </cols>
  <sheetData>
    <row r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3"/>
      <c r="AD1" s="63"/>
    </row>
    <row r="2" spans="1:31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  <c r="AC2" s="63"/>
      <c r="AD2" s="63"/>
    </row>
    <row r="3" spans="1:31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  <c r="AC3" s="63"/>
      <c r="AD3" s="63"/>
    </row>
    <row r="4" spans="1:31">
      <c r="A4" s="5" t="s">
        <v>277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  <c r="AC4" s="63"/>
      <c r="AD4" s="63"/>
    </row>
    <row r="5" spans="1:31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  <c r="AC5" s="114"/>
      <c r="AD5" s="74"/>
    </row>
    <row r="6" spans="1:31">
      <c r="A6" s="13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  <c r="AC6" s="118"/>
      <c r="AD6" s="118"/>
    </row>
    <row r="7" spans="1:31">
      <c r="A7" s="1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  <c r="AC7" s="118"/>
      <c r="AD7" s="118"/>
    </row>
    <row r="8" spans="1:31">
      <c r="A8" s="23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  <c r="AC8" s="118"/>
      <c r="AD8" s="118"/>
    </row>
    <row r="9" spans="1:31">
      <c r="A9" s="23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  <c r="AC9" s="118"/>
      <c r="AD9" s="118"/>
    </row>
    <row r="10" spans="1:31">
      <c r="A10" s="23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18"/>
      <c r="AD10" s="118"/>
    </row>
    <row r="11" spans="1:31">
      <c r="A11" s="23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18"/>
      <c r="AD11" s="118"/>
    </row>
    <row r="12" spans="1:31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18"/>
      <c r="AD12" s="118"/>
    </row>
    <row r="13" spans="1:31">
      <c r="A13" s="63" t="s">
        <v>151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19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1" ht="148.80000000000001">
      <c r="A14" s="81" t="s">
        <v>86</v>
      </c>
      <c r="B14" s="81"/>
      <c r="C14" s="35" t="s">
        <v>87</v>
      </c>
      <c r="D14" s="35" t="s">
        <v>38</v>
      </c>
      <c r="E14" s="35" t="s">
        <v>39</v>
      </c>
      <c r="F14" s="35" t="s">
        <v>182</v>
      </c>
      <c r="G14" s="33" t="s">
        <v>40</v>
      </c>
      <c r="H14" s="65" t="s">
        <v>188</v>
      </c>
      <c r="I14" s="35" t="s">
        <v>42</v>
      </c>
      <c r="J14" s="35" t="s">
        <v>44</v>
      </c>
      <c r="K14" s="35" t="s">
        <v>45</v>
      </c>
      <c r="L14" s="35" t="s">
        <v>231</v>
      </c>
      <c r="M14" s="35" t="s">
        <v>110</v>
      </c>
      <c r="N14" s="35" t="s">
        <v>111</v>
      </c>
      <c r="O14" s="35" t="s">
        <v>276</v>
      </c>
      <c r="P14" s="35" t="s">
        <v>152</v>
      </c>
      <c r="Q14" s="35" t="s">
        <v>239</v>
      </c>
      <c r="R14" s="35" t="s">
        <v>54</v>
      </c>
      <c r="S14" s="35" t="s">
        <v>246</v>
      </c>
      <c r="T14" s="35" t="s">
        <v>51</v>
      </c>
      <c r="U14" s="35" t="s">
        <v>234</v>
      </c>
      <c r="V14" s="35" t="s">
        <v>242</v>
      </c>
      <c r="W14" s="65" t="s">
        <v>241</v>
      </c>
      <c r="X14" s="103" t="s">
        <v>247</v>
      </c>
      <c r="Y14" s="103" t="s">
        <v>248</v>
      </c>
      <c r="Z14" s="35" t="s">
        <v>211</v>
      </c>
      <c r="AA14" s="33" t="s">
        <v>57</v>
      </c>
      <c r="AB14" s="35" t="s">
        <v>225</v>
      </c>
      <c r="AC14" s="65" t="s">
        <v>139</v>
      </c>
      <c r="AD14" s="35" t="s">
        <v>95</v>
      </c>
      <c r="AE14" s="74"/>
    </row>
    <row r="15" spans="1:31">
      <c r="A15" s="81" t="s">
        <v>59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0"/>
      <c r="T15" s="81"/>
      <c r="U15" s="81"/>
      <c r="V15" s="81"/>
      <c r="W15" s="81"/>
      <c r="X15" s="81"/>
      <c r="Y15" s="80"/>
      <c r="Z15" s="80"/>
      <c r="AA15" s="80"/>
      <c r="AB15" s="80"/>
      <c r="AC15" s="80"/>
      <c r="AD15" s="80"/>
    </row>
    <row r="16" spans="1:31" ht="15" customHeight="1">
      <c r="A16" s="120" t="s">
        <v>159</v>
      </c>
      <c r="B16" s="81" t="s">
        <v>61</v>
      </c>
      <c r="C16" s="81" t="s">
        <v>67</v>
      </c>
      <c r="D16" s="81"/>
      <c r="E16" s="81">
        <v>10</v>
      </c>
      <c r="F16" s="81">
        <v>5</v>
      </c>
      <c r="G16" s="81">
        <v>79.2</v>
      </c>
      <c r="H16" s="81"/>
      <c r="I16" s="81"/>
      <c r="J16" s="81"/>
      <c r="K16" s="81"/>
      <c r="L16" s="81"/>
      <c r="M16" s="81"/>
      <c r="N16" s="81"/>
      <c r="O16" s="81"/>
      <c r="P16" s="81">
        <v>23.1</v>
      </c>
      <c r="Q16" s="81"/>
      <c r="R16" s="81"/>
      <c r="S16" s="80"/>
      <c r="T16" s="81">
        <v>1.5</v>
      </c>
      <c r="U16" s="81"/>
      <c r="V16" s="81"/>
      <c r="W16" s="81"/>
      <c r="X16" s="81"/>
      <c r="Y16" s="80"/>
      <c r="Z16" s="80"/>
      <c r="AA16" s="80"/>
      <c r="AB16" s="80"/>
      <c r="AC16" s="80"/>
      <c r="AD16" s="80">
        <v>52.8</v>
      </c>
    </row>
    <row r="17" spans="1:30">
      <c r="A17" s="120"/>
      <c r="B17" s="81"/>
      <c r="C17" s="81"/>
      <c r="D17" s="81"/>
      <c r="E17" s="77">
        <f>E16*B48</f>
        <v>40</v>
      </c>
      <c r="F17" s="90">
        <f>F16+B48</f>
        <v>9</v>
      </c>
      <c r="G17" s="81">
        <f>G16*B48</f>
        <v>316.8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0"/>
      <c r="T17" s="81">
        <f>T16*B48</f>
        <v>6</v>
      </c>
      <c r="U17" s="81"/>
      <c r="V17" s="81"/>
      <c r="W17" s="81"/>
      <c r="X17" s="81"/>
      <c r="Y17" s="80"/>
      <c r="Z17" s="80"/>
      <c r="AA17" s="80"/>
      <c r="AB17" s="80"/>
      <c r="AC17" s="80"/>
      <c r="AD17" s="80">
        <f>AD16*B48</f>
        <v>211.2</v>
      </c>
    </row>
    <row r="18" spans="1:30" ht="17.100000000000001" customHeight="1">
      <c r="A18" s="120" t="s">
        <v>153</v>
      </c>
      <c r="B18" s="81" t="s">
        <v>61</v>
      </c>
      <c r="C18" s="77" t="s">
        <v>197</v>
      </c>
      <c r="D18" s="81"/>
      <c r="E18" s="81"/>
      <c r="F18" s="81">
        <v>5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0"/>
      <c r="T18" s="81"/>
      <c r="U18" s="81"/>
      <c r="V18" s="81"/>
      <c r="W18" s="81"/>
      <c r="X18" s="81"/>
      <c r="Y18" s="80"/>
      <c r="Z18" s="80">
        <v>30</v>
      </c>
      <c r="AA18" s="80"/>
      <c r="AB18" s="80"/>
      <c r="AC18" s="80"/>
      <c r="AD18" s="80"/>
    </row>
    <row r="19" spans="1:30">
      <c r="A19" s="120"/>
      <c r="B19" s="81"/>
      <c r="C19" s="81"/>
      <c r="D19" s="81"/>
      <c r="E19" s="81"/>
      <c r="F19" s="90">
        <f>F18+B48</f>
        <v>9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0"/>
      <c r="T19" s="81"/>
      <c r="U19" s="81"/>
      <c r="V19" s="81"/>
      <c r="W19" s="81"/>
      <c r="X19" s="81"/>
      <c r="Y19" s="80"/>
      <c r="Z19" s="80"/>
      <c r="AA19" s="80"/>
      <c r="AB19" s="80"/>
      <c r="AC19" s="80"/>
      <c r="AD19" s="80"/>
    </row>
    <row r="20" spans="1:30" ht="17.25" customHeight="1">
      <c r="A20" s="120" t="s">
        <v>62</v>
      </c>
      <c r="B20" s="81" t="s">
        <v>61</v>
      </c>
      <c r="C20" s="81" t="s">
        <v>154</v>
      </c>
      <c r="D20" s="81"/>
      <c r="E20" s="81">
        <v>8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>
        <v>0.75</v>
      </c>
      <c r="S20" s="80"/>
      <c r="T20" s="81"/>
      <c r="U20" s="81"/>
      <c r="V20" s="81"/>
      <c r="W20" s="81"/>
      <c r="X20" s="81"/>
      <c r="Y20" s="80"/>
      <c r="Z20" s="80"/>
      <c r="AA20" s="80"/>
      <c r="AB20" s="80"/>
      <c r="AC20" s="80"/>
      <c r="AD20" s="80">
        <v>153</v>
      </c>
    </row>
    <row r="21" spans="1:30" ht="16.5" customHeight="1">
      <c r="A21" s="120"/>
      <c r="B21" s="81"/>
      <c r="C21" s="81"/>
      <c r="D21" s="81"/>
      <c r="E21" s="81">
        <f>E20*B48</f>
        <v>32</v>
      </c>
      <c r="F21" s="81"/>
      <c r="G21" s="9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0"/>
      <c r="T21" s="81"/>
      <c r="U21" s="81"/>
      <c r="V21" s="81"/>
      <c r="W21" s="81"/>
      <c r="X21" s="81"/>
      <c r="Y21" s="80"/>
      <c r="Z21" s="80"/>
      <c r="AA21" s="80"/>
      <c r="AB21" s="80"/>
      <c r="AC21" s="80"/>
      <c r="AD21" s="80">
        <f>AD20*B48</f>
        <v>612</v>
      </c>
    </row>
    <row r="22" spans="1:30" ht="11.25" customHeight="1">
      <c r="A22" s="120" t="s">
        <v>63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0"/>
      <c r="T22" s="81"/>
      <c r="U22" s="81"/>
      <c r="V22" s="81"/>
      <c r="W22" s="81"/>
      <c r="X22" s="81"/>
      <c r="Y22" s="80"/>
      <c r="Z22" s="80"/>
      <c r="AA22" s="80"/>
      <c r="AB22" s="80"/>
      <c r="AC22" s="80"/>
      <c r="AD22" s="80"/>
    </row>
    <row r="23" spans="1:30" ht="15" customHeight="1">
      <c r="A23" s="32" t="s">
        <v>64</v>
      </c>
      <c r="B23" s="81" t="s">
        <v>61</v>
      </c>
      <c r="C23" s="81">
        <v>150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>
        <v>150</v>
      </c>
      <c r="P23" s="81"/>
      <c r="Q23" s="81"/>
      <c r="R23" s="81"/>
      <c r="S23" s="80"/>
      <c r="T23" s="81"/>
      <c r="U23" s="81"/>
      <c r="V23" s="81"/>
      <c r="W23" s="81"/>
      <c r="X23" s="81"/>
      <c r="Y23" s="80"/>
      <c r="Z23" s="80"/>
      <c r="AA23" s="80"/>
      <c r="AB23" s="80"/>
      <c r="AC23" s="80"/>
      <c r="AD23" s="80"/>
    </row>
    <row r="24" spans="1:30" ht="13.5" customHeight="1">
      <c r="A24" s="12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0"/>
      <c r="T24" s="81"/>
      <c r="U24" s="81"/>
      <c r="V24" s="81"/>
      <c r="W24" s="81"/>
      <c r="X24" s="81"/>
      <c r="Y24" s="80"/>
      <c r="Z24" s="80"/>
      <c r="AA24" s="80"/>
      <c r="AB24" s="80"/>
      <c r="AC24" s="80"/>
      <c r="AD24" s="80"/>
    </row>
    <row r="25" spans="1:30" ht="17.25" customHeight="1">
      <c r="A25" s="120" t="s">
        <v>65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0"/>
      <c r="T25" s="81"/>
      <c r="U25" s="81"/>
      <c r="V25" s="81"/>
      <c r="W25" s="81"/>
      <c r="X25" s="81"/>
      <c r="Y25" s="80"/>
      <c r="Z25" s="80"/>
      <c r="AA25" s="80"/>
      <c r="AB25" s="80"/>
      <c r="AC25" s="80"/>
      <c r="AD25" s="80"/>
    </row>
    <row r="26" spans="1:30" ht="17.25" customHeight="1">
      <c r="A26" s="120" t="s">
        <v>193</v>
      </c>
      <c r="B26" s="81" t="s">
        <v>61</v>
      </c>
      <c r="C26" s="81">
        <v>50</v>
      </c>
      <c r="D26" s="81"/>
      <c r="E26" s="81">
        <v>0.65</v>
      </c>
      <c r="F26" s="81"/>
      <c r="G26" s="81"/>
      <c r="H26" s="81"/>
      <c r="I26" s="81"/>
      <c r="J26" s="81">
        <v>10.5</v>
      </c>
      <c r="K26" s="81">
        <v>47.5</v>
      </c>
      <c r="L26" s="81"/>
      <c r="M26" s="81"/>
      <c r="N26" s="81"/>
      <c r="O26" s="81"/>
      <c r="P26" s="81"/>
      <c r="Q26" s="81">
        <v>5</v>
      </c>
      <c r="R26" s="81"/>
      <c r="S26" s="80"/>
      <c r="T26" s="81"/>
      <c r="U26" s="81">
        <v>4</v>
      </c>
      <c r="V26" s="81"/>
      <c r="W26" s="81"/>
      <c r="X26" s="81"/>
      <c r="Y26" s="80"/>
      <c r="Z26" s="80"/>
      <c r="AA26" s="80"/>
      <c r="AB26" s="80"/>
      <c r="AC26" s="80"/>
      <c r="AD26" s="80"/>
    </row>
    <row r="27" spans="1:30" ht="20.25" customHeight="1">
      <c r="A27" s="120"/>
      <c r="B27" s="81"/>
      <c r="C27" s="81"/>
      <c r="D27" s="81"/>
      <c r="E27" s="81">
        <f>E26*B48</f>
        <v>2.6</v>
      </c>
      <c r="F27" s="81"/>
      <c r="G27" s="81"/>
      <c r="H27" s="81"/>
      <c r="I27" s="81"/>
      <c r="J27" s="81">
        <f>J26*B48</f>
        <v>42</v>
      </c>
      <c r="K27" s="81">
        <f>K26*B48</f>
        <v>190</v>
      </c>
      <c r="L27" s="81"/>
      <c r="M27" s="81"/>
      <c r="N27" s="81"/>
      <c r="O27" s="81"/>
      <c r="P27" s="81"/>
      <c r="Q27" s="81">
        <f>Q26*B48</f>
        <v>20</v>
      </c>
      <c r="R27" s="81"/>
      <c r="S27" s="80"/>
      <c r="T27" s="81"/>
      <c r="U27" s="81">
        <f>U26*B48</f>
        <v>16</v>
      </c>
      <c r="V27" s="81"/>
      <c r="W27" s="81"/>
      <c r="X27" s="81"/>
      <c r="Y27" s="80"/>
      <c r="Z27" s="80"/>
      <c r="AA27" s="80"/>
      <c r="AB27" s="80"/>
      <c r="AC27" s="80"/>
      <c r="AD27" s="80"/>
    </row>
    <row r="28" spans="1:30" ht="14.25" customHeight="1">
      <c r="A28" s="120" t="s">
        <v>155</v>
      </c>
      <c r="B28" s="81" t="s">
        <v>61</v>
      </c>
      <c r="C28" s="81">
        <v>150</v>
      </c>
      <c r="D28" s="81"/>
      <c r="E28" s="81"/>
      <c r="F28" s="81">
        <v>3</v>
      </c>
      <c r="G28" s="81"/>
      <c r="H28" s="81"/>
      <c r="I28" s="81">
        <v>19.95</v>
      </c>
      <c r="J28" s="81">
        <v>7.2</v>
      </c>
      <c r="K28" s="81">
        <v>7.5</v>
      </c>
      <c r="L28" s="81">
        <v>11.25</v>
      </c>
      <c r="M28" s="77">
        <v>18.75</v>
      </c>
      <c r="N28" s="81">
        <v>6</v>
      </c>
      <c r="O28" s="81"/>
      <c r="P28" s="81"/>
      <c r="Q28" s="81">
        <v>9.75</v>
      </c>
      <c r="R28" s="81"/>
      <c r="S28" s="80"/>
      <c r="T28" s="81">
        <v>1.5</v>
      </c>
      <c r="U28" s="81"/>
      <c r="V28" s="81"/>
      <c r="W28" s="81"/>
      <c r="X28" s="81"/>
      <c r="Y28" s="80"/>
      <c r="Z28" s="80"/>
      <c r="AA28" s="80"/>
      <c r="AB28" s="80"/>
      <c r="AC28" s="80"/>
      <c r="AD28" s="80">
        <v>120</v>
      </c>
    </row>
    <row r="29" spans="1:30" ht="16.5" customHeight="1">
      <c r="A29" s="120"/>
      <c r="B29" s="81"/>
      <c r="C29" s="81"/>
      <c r="D29" s="81"/>
      <c r="E29" s="81"/>
      <c r="F29" s="81">
        <f>F28*B48</f>
        <v>12</v>
      </c>
      <c r="G29" s="81"/>
      <c r="H29" s="81"/>
      <c r="I29" s="81"/>
      <c r="J29" s="81"/>
      <c r="K29" s="81">
        <f>K28*B48</f>
        <v>30</v>
      </c>
      <c r="L29" s="81"/>
      <c r="M29" s="81"/>
      <c r="N29" s="81"/>
      <c r="O29" s="81"/>
      <c r="P29" s="81"/>
      <c r="Q29" s="81">
        <f>Q28*B48</f>
        <v>39</v>
      </c>
      <c r="R29" s="81"/>
      <c r="S29" s="80"/>
      <c r="T29" s="81">
        <f>T28*B48</f>
        <v>6</v>
      </c>
      <c r="U29" s="81"/>
      <c r="V29" s="81"/>
      <c r="W29" s="81"/>
      <c r="X29" s="81"/>
      <c r="Y29" s="80"/>
      <c r="Z29" s="80"/>
      <c r="AA29" s="80"/>
      <c r="AB29" s="80"/>
      <c r="AC29" s="80"/>
      <c r="AD29" s="80">
        <f>AD28*B48</f>
        <v>480</v>
      </c>
    </row>
    <row r="30" spans="1:30" ht="16.350000000000001" customHeight="1">
      <c r="A30" s="120" t="s">
        <v>196</v>
      </c>
      <c r="B30" s="81" t="s">
        <v>61</v>
      </c>
      <c r="C30" s="81">
        <v>60</v>
      </c>
      <c r="D30" s="81">
        <v>10.8</v>
      </c>
      <c r="E30" s="81"/>
      <c r="F30" s="81"/>
      <c r="G30" s="81"/>
      <c r="H30" s="81">
        <v>60</v>
      </c>
      <c r="I30" s="81"/>
      <c r="J30" s="81">
        <v>6</v>
      </c>
      <c r="K30" s="81"/>
      <c r="L30" s="81"/>
      <c r="M30" s="81"/>
      <c r="N30" s="81"/>
      <c r="O30" s="81"/>
      <c r="P30" s="81"/>
      <c r="Q30" s="81"/>
      <c r="R30" s="81"/>
      <c r="S30" s="80"/>
      <c r="T30" s="81">
        <v>1.8</v>
      </c>
      <c r="U30" s="81">
        <v>2.96</v>
      </c>
      <c r="V30" s="81"/>
      <c r="W30" s="81"/>
      <c r="X30" s="81"/>
      <c r="Y30" s="80"/>
      <c r="Z30" s="80"/>
      <c r="AA30" s="80">
        <v>6</v>
      </c>
      <c r="AB30" s="80"/>
      <c r="AC30" s="80"/>
      <c r="AD30" s="80">
        <v>8.4</v>
      </c>
    </row>
    <row r="31" spans="1:30">
      <c r="A31" s="120"/>
      <c r="B31" s="81"/>
      <c r="C31" s="81"/>
      <c r="D31" s="81"/>
      <c r="E31" s="81"/>
      <c r="F31" s="81"/>
      <c r="G31" s="81"/>
      <c r="H31" s="81"/>
      <c r="I31" s="81"/>
      <c r="J31" s="81">
        <f>J30*B48</f>
        <v>24</v>
      </c>
      <c r="K31" s="81"/>
      <c r="L31" s="81"/>
      <c r="M31" s="81"/>
      <c r="N31" s="81"/>
      <c r="O31" s="81"/>
      <c r="P31" s="81"/>
      <c r="Q31" s="81"/>
      <c r="R31" s="81"/>
      <c r="S31" s="80"/>
      <c r="T31" s="81">
        <f>T30*B48</f>
        <v>7.2</v>
      </c>
      <c r="U31" s="81">
        <f>U30*B48</f>
        <v>11.84</v>
      </c>
      <c r="V31" s="81"/>
      <c r="W31" s="81"/>
      <c r="X31" s="81"/>
      <c r="Y31" s="80"/>
      <c r="Z31" s="80"/>
      <c r="AA31" s="80"/>
      <c r="AB31" s="80"/>
      <c r="AC31" s="80"/>
      <c r="AD31" s="80">
        <f>AD30*B48</f>
        <v>33.6</v>
      </c>
    </row>
    <row r="32" spans="1:30" ht="18" customHeight="1">
      <c r="A32" s="120" t="s">
        <v>156</v>
      </c>
      <c r="B32" s="81" t="s">
        <v>61</v>
      </c>
      <c r="C32" s="81">
        <v>30</v>
      </c>
      <c r="D32" s="81"/>
      <c r="E32" s="81">
        <v>0.45</v>
      </c>
      <c r="F32" s="81">
        <v>0.72</v>
      </c>
      <c r="G32" s="81"/>
      <c r="H32" s="81"/>
      <c r="I32" s="81"/>
      <c r="J32" s="81">
        <v>0.72</v>
      </c>
      <c r="K32" s="81">
        <v>3</v>
      </c>
      <c r="L32" s="81"/>
      <c r="M32" s="81"/>
      <c r="N32" s="81"/>
      <c r="O32" s="81"/>
      <c r="P32" s="81"/>
      <c r="Q32" s="81">
        <v>2.4</v>
      </c>
      <c r="R32" s="81"/>
      <c r="S32" s="80"/>
      <c r="T32" s="81">
        <v>1</v>
      </c>
      <c r="U32" s="81"/>
      <c r="V32" s="81"/>
      <c r="W32" s="81">
        <v>1.5</v>
      </c>
      <c r="X32" s="81"/>
      <c r="Y32" s="80"/>
      <c r="Z32" s="80"/>
      <c r="AA32" s="80"/>
      <c r="AB32" s="80"/>
      <c r="AC32" s="80"/>
      <c r="AD32" s="80"/>
    </row>
    <row r="33" spans="1:31">
      <c r="A33" s="120"/>
      <c r="B33" s="81"/>
      <c r="C33" s="81"/>
      <c r="D33" s="81"/>
      <c r="E33" s="81">
        <f>E32*B48</f>
        <v>1.8</v>
      </c>
      <c r="F33" s="81"/>
      <c r="G33" s="81"/>
      <c r="H33" s="81"/>
      <c r="I33" s="81"/>
      <c r="J33" s="81">
        <f>J32*B48</f>
        <v>2.88</v>
      </c>
      <c r="K33" s="81">
        <f>K32*B48</f>
        <v>12</v>
      </c>
      <c r="L33" s="81"/>
      <c r="M33" s="81"/>
      <c r="N33" s="81"/>
      <c r="O33" s="81"/>
      <c r="P33" s="81"/>
      <c r="Q33" s="81">
        <f>B48*Q32</f>
        <v>9.6</v>
      </c>
      <c r="R33" s="81"/>
      <c r="S33" s="80"/>
      <c r="T33" s="81">
        <f>T32*B48</f>
        <v>4</v>
      </c>
      <c r="U33" s="81"/>
      <c r="V33" s="81"/>
      <c r="W33" s="81">
        <f>W32*B48</f>
        <v>6</v>
      </c>
      <c r="X33" s="81"/>
      <c r="Y33" s="80"/>
      <c r="Z33" s="80"/>
      <c r="AA33" s="80"/>
      <c r="AB33" s="80"/>
      <c r="AC33" s="80"/>
      <c r="AD33" s="80"/>
    </row>
    <row r="34" spans="1:31" hidden="1">
      <c r="A34" s="120" t="s">
        <v>157</v>
      </c>
      <c r="B34" s="81" t="s">
        <v>61</v>
      </c>
      <c r="C34" s="81">
        <v>50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0"/>
      <c r="T34" s="81"/>
      <c r="U34" s="81"/>
      <c r="V34" s="81"/>
      <c r="W34" s="81"/>
      <c r="X34" s="81"/>
      <c r="Y34" s="80"/>
      <c r="Z34" s="80"/>
      <c r="AA34" s="80"/>
      <c r="AB34" s="80"/>
      <c r="AC34" s="80"/>
      <c r="AD34" s="80"/>
    </row>
    <row r="35" spans="1:31" ht="9" hidden="1" customHeight="1">
      <c r="A35" s="120"/>
      <c r="B35" s="81"/>
      <c r="C35" s="81"/>
      <c r="D35" s="81"/>
      <c r="E35" s="81">
        <f>E32*B48</f>
        <v>1.8</v>
      </c>
      <c r="F35" s="81">
        <f>F32*B48</f>
        <v>2.88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0"/>
      <c r="T35" s="81"/>
      <c r="U35" s="81"/>
      <c r="V35" s="81"/>
      <c r="W35" s="81"/>
      <c r="X35" s="81"/>
      <c r="Y35" s="80"/>
      <c r="Z35" s="80"/>
      <c r="AA35" s="80"/>
      <c r="AB35" s="80"/>
      <c r="AC35" s="80"/>
      <c r="AD35" s="80">
        <f>AD32*D48</f>
        <v>0</v>
      </c>
    </row>
    <row r="36" spans="1:31" ht="15.6" customHeight="1">
      <c r="A36" s="120" t="s">
        <v>158</v>
      </c>
      <c r="B36" s="81" t="s">
        <v>61</v>
      </c>
      <c r="C36" s="81">
        <v>120</v>
      </c>
      <c r="D36" s="81"/>
      <c r="E36" s="81"/>
      <c r="F36" s="81">
        <v>4.7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122">
        <v>40.72</v>
      </c>
      <c r="T36" s="81">
        <v>1.36</v>
      </c>
      <c r="U36" s="81"/>
      <c r="V36" s="81"/>
      <c r="W36" s="81"/>
      <c r="X36" s="81"/>
      <c r="Y36" s="80"/>
      <c r="Z36" s="80"/>
      <c r="AA36" s="80"/>
      <c r="AB36" s="123"/>
      <c r="AC36" s="80"/>
      <c r="AD36" s="145">
        <v>259.2</v>
      </c>
    </row>
    <row r="37" spans="1:31">
      <c r="A37" s="120"/>
      <c r="B37" s="81"/>
      <c r="C37" s="81"/>
      <c r="D37" s="81"/>
      <c r="E37" s="81"/>
      <c r="F37" s="81">
        <f>F36*B48</f>
        <v>18.8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0"/>
      <c r="T37" s="81">
        <f>T36*B48</f>
        <v>5.44</v>
      </c>
      <c r="U37" s="81"/>
      <c r="V37" s="81"/>
      <c r="W37" s="81"/>
      <c r="X37" s="81"/>
      <c r="Y37" s="80"/>
      <c r="Z37" s="80"/>
      <c r="AA37" s="80"/>
      <c r="AB37" s="80"/>
      <c r="AC37" s="80"/>
      <c r="AD37" s="146">
        <f>AD36*B48</f>
        <v>1036.8</v>
      </c>
    </row>
    <row r="38" spans="1:31" ht="20.25" customHeight="1">
      <c r="A38" s="120" t="s">
        <v>71</v>
      </c>
      <c r="B38" s="81" t="s">
        <v>61</v>
      </c>
      <c r="C38" s="81">
        <v>60</v>
      </c>
      <c r="D38" s="81">
        <v>60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0"/>
      <c r="T38" s="81"/>
      <c r="U38" s="81"/>
      <c r="V38" s="81"/>
      <c r="W38" s="81"/>
      <c r="X38" s="81"/>
      <c r="Y38" s="80"/>
      <c r="Z38" s="80"/>
      <c r="AA38" s="80"/>
      <c r="AB38" s="80"/>
      <c r="AC38" s="80"/>
      <c r="AD38" s="80"/>
    </row>
    <row r="39" spans="1:31">
      <c r="A39" s="12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0"/>
      <c r="T39" s="81"/>
      <c r="U39" s="81"/>
      <c r="V39" s="81"/>
      <c r="W39" s="81"/>
      <c r="X39" s="81"/>
      <c r="Y39" s="80"/>
      <c r="Z39" s="80"/>
      <c r="AA39" s="80"/>
      <c r="AB39" s="80"/>
      <c r="AC39" s="80"/>
      <c r="AD39" s="80"/>
      <c r="AE39" s="121"/>
    </row>
    <row r="40" spans="1:31">
      <c r="A40" s="144" t="s">
        <v>227</v>
      </c>
      <c r="B40" s="81" t="s">
        <v>72</v>
      </c>
      <c r="C40" s="81">
        <v>150</v>
      </c>
      <c r="D40" s="81"/>
      <c r="E40" s="81">
        <v>7.5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0"/>
      <c r="T40" s="81"/>
      <c r="U40" s="81"/>
      <c r="V40" s="81"/>
      <c r="W40" s="81"/>
      <c r="X40" s="81"/>
      <c r="Y40" s="80">
        <v>18</v>
      </c>
      <c r="Z40" s="80"/>
      <c r="AA40" s="80"/>
      <c r="AB40" s="80"/>
      <c r="AC40" s="80"/>
      <c r="AD40" s="80">
        <v>142.5</v>
      </c>
    </row>
    <row r="41" spans="1:31">
      <c r="A41" s="120"/>
      <c r="B41" s="81"/>
      <c r="C41" s="81"/>
      <c r="D41" s="81"/>
      <c r="E41" s="81">
        <f>E40*B48</f>
        <v>30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0"/>
      <c r="T41" s="81"/>
      <c r="U41" s="81"/>
      <c r="V41" s="81"/>
      <c r="W41" s="81"/>
      <c r="X41" s="81"/>
      <c r="Y41" s="80"/>
      <c r="Z41" s="80"/>
      <c r="AA41" s="80"/>
      <c r="AB41" s="80"/>
      <c r="AC41" s="80"/>
      <c r="AD41" s="80">
        <f>AD40*B48</f>
        <v>570</v>
      </c>
    </row>
    <row r="42" spans="1:31" ht="18.600000000000001" customHeight="1">
      <c r="A42" s="120" t="s">
        <v>73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0"/>
      <c r="T42" s="81"/>
      <c r="U42" s="81"/>
      <c r="V42" s="81"/>
      <c r="W42" s="81"/>
      <c r="X42" s="81"/>
      <c r="Y42" s="80"/>
      <c r="Z42" s="80"/>
      <c r="AA42" s="80"/>
      <c r="AB42" s="80"/>
      <c r="AC42" s="80"/>
      <c r="AD42" s="80"/>
    </row>
    <row r="43" spans="1:31">
      <c r="A43" s="120" t="s">
        <v>245</v>
      </c>
      <c r="B43" s="81" t="s">
        <v>61</v>
      </c>
      <c r="C43" s="81" t="s">
        <v>120</v>
      </c>
      <c r="D43" s="81"/>
      <c r="E43" s="81">
        <v>1.6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>
        <v>0.8</v>
      </c>
      <c r="U43" s="81"/>
      <c r="V43" s="81"/>
      <c r="W43" s="81">
        <v>6.9</v>
      </c>
      <c r="X43" s="81">
        <v>10</v>
      </c>
      <c r="Y43" s="81"/>
      <c r="Z43" s="81"/>
      <c r="AA43" s="81"/>
      <c r="AB43" s="81">
        <v>8.7999999999999995E-2</v>
      </c>
      <c r="AC43" s="81">
        <v>50.2</v>
      </c>
      <c r="AD43" s="81"/>
    </row>
    <row r="44" spans="1:31" ht="18.600000000000001" customHeight="1">
      <c r="A44" s="12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0"/>
      <c r="T44" s="81">
        <f>T43*B48</f>
        <v>3.2</v>
      </c>
      <c r="U44" s="81"/>
      <c r="V44" s="81"/>
      <c r="W44" s="81">
        <f>W43*B48</f>
        <v>27.6</v>
      </c>
      <c r="X44" s="81"/>
      <c r="Y44" s="80"/>
      <c r="Z44" s="80"/>
      <c r="AA44" s="80"/>
      <c r="AB44" s="80"/>
      <c r="AC44" s="80"/>
      <c r="AD44" s="80"/>
    </row>
    <row r="45" spans="1:31">
      <c r="A45" s="102" t="s">
        <v>75</v>
      </c>
      <c r="B45" s="68" t="s">
        <v>61</v>
      </c>
      <c r="C45" s="68">
        <v>150</v>
      </c>
      <c r="D45" s="68"/>
      <c r="E45" s="68">
        <v>15</v>
      </c>
      <c r="F45" s="68"/>
      <c r="G45" s="68">
        <v>37.5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98">
        <v>2.25</v>
      </c>
      <c r="W45" s="68"/>
      <c r="X45" s="68"/>
      <c r="Y45" s="68"/>
      <c r="Z45" s="68"/>
      <c r="AA45" s="68"/>
      <c r="AB45" s="68"/>
      <c r="AC45" s="98"/>
      <c r="AD45" s="68">
        <v>129</v>
      </c>
    </row>
    <row r="46" spans="1:31" ht="13.35" customHeight="1">
      <c r="A46" s="120"/>
      <c r="B46" s="81"/>
      <c r="C46" s="81"/>
      <c r="D46" s="81"/>
      <c r="E46" s="81">
        <f>E45*B48</f>
        <v>60</v>
      </c>
      <c r="F46" s="81"/>
      <c r="G46" s="81">
        <f>G45*B48</f>
        <v>150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0"/>
      <c r="T46" s="81"/>
      <c r="U46" s="81"/>
      <c r="V46" s="81"/>
      <c r="W46" s="81"/>
      <c r="X46" s="81"/>
      <c r="Y46" s="80"/>
      <c r="Z46" s="80"/>
      <c r="AA46" s="80"/>
      <c r="AB46" s="80"/>
      <c r="AC46" s="80"/>
      <c r="AD46" s="80">
        <f>AD45*B48</f>
        <v>516</v>
      </c>
    </row>
    <row r="47" spans="1:31">
      <c r="A47" s="120" t="s">
        <v>76</v>
      </c>
      <c r="B47" s="81"/>
      <c r="C47" s="81"/>
      <c r="D47" s="81">
        <f>SUM(D18:D46)</f>
        <v>70.8</v>
      </c>
      <c r="E47" s="81">
        <f>E45+E43+E40+E32+E26+E20+E16</f>
        <v>43.2</v>
      </c>
      <c r="F47" s="81">
        <f>F36+F32+F28+F18+F16</f>
        <v>18.420000000000002</v>
      </c>
      <c r="G47" s="81">
        <f>G45+G16</f>
        <v>116.7</v>
      </c>
      <c r="H47" s="81">
        <f>SUM(H17:H46)</f>
        <v>60</v>
      </c>
      <c r="I47" s="81">
        <f>SUM(I17:I46)</f>
        <v>19.95</v>
      </c>
      <c r="J47" s="81">
        <f>J32+J30+J28+J26</f>
        <v>24.42</v>
      </c>
      <c r="K47" s="90">
        <f>K32+K28+K26</f>
        <v>58</v>
      </c>
      <c r="L47" s="81">
        <f>SUM(L17:L46)</f>
        <v>11.25</v>
      </c>
      <c r="M47" s="124">
        <v>18.75</v>
      </c>
      <c r="N47" s="81">
        <f>SUM(N28:N46)</f>
        <v>6</v>
      </c>
      <c r="O47" s="81">
        <v>150</v>
      </c>
      <c r="P47" s="81">
        <f>SUM(P15:P46)</f>
        <v>23.1</v>
      </c>
      <c r="Q47" s="81">
        <f>Q32+Q28+Q26</f>
        <v>17.149999999999999</v>
      </c>
      <c r="R47" s="81">
        <v>0.75</v>
      </c>
      <c r="S47" s="68">
        <f>SUM(S36:S46)</f>
        <v>40.72</v>
      </c>
      <c r="T47" s="81">
        <f>T43+T36+T32+T30+T28+T16</f>
        <v>7.96</v>
      </c>
      <c r="U47" s="81">
        <f>U30+U26</f>
        <v>6.96</v>
      </c>
      <c r="V47" s="81">
        <v>2.25</v>
      </c>
      <c r="W47" s="81">
        <f>W43+W32</f>
        <v>8.4</v>
      </c>
      <c r="X47" s="81">
        <f>SUM(X25:X46)</f>
        <v>10</v>
      </c>
      <c r="Y47" s="80">
        <v>18</v>
      </c>
      <c r="Z47" s="80">
        <v>30</v>
      </c>
      <c r="AA47" s="80">
        <v>6</v>
      </c>
      <c r="AB47" s="80">
        <f>SUM(AB43:AB46)</f>
        <v>8.7999999999999995E-2</v>
      </c>
      <c r="AC47" s="80">
        <f>SUM(AC43:AC46)</f>
        <v>50.2</v>
      </c>
      <c r="AD47" s="80"/>
    </row>
    <row r="48" spans="1:31">
      <c r="A48" s="125" t="s">
        <v>77</v>
      </c>
      <c r="B48" s="112">
        <v>4</v>
      </c>
      <c r="C48" s="82"/>
      <c r="D48" s="82">
        <v>0.5</v>
      </c>
      <c r="E48" s="82">
        <v>0.2</v>
      </c>
      <c r="F48" s="82">
        <v>0.1</v>
      </c>
      <c r="G48" s="82">
        <v>1</v>
      </c>
      <c r="H48" s="82">
        <v>0.25</v>
      </c>
      <c r="I48" s="82">
        <v>0.1</v>
      </c>
      <c r="J48" s="82">
        <v>0.1</v>
      </c>
      <c r="K48" s="82">
        <v>0.2</v>
      </c>
      <c r="L48" s="82">
        <v>0.1</v>
      </c>
      <c r="M48" s="82">
        <v>0.1</v>
      </c>
      <c r="N48" s="82">
        <v>0.02</v>
      </c>
      <c r="O48" s="82">
        <v>1</v>
      </c>
      <c r="P48" s="82">
        <v>0.1</v>
      </c>
      <c r="Q48" s="82">
        <v>7.0000000000000007E-2</v>
      </c>
      <c r="R48" s="82">
        <v>0.01</v>
      </c>
      <c r="S48" s="82">
        <v>0.2</v>
      </c>
      <c r="T48" s="82">
        <v>0.05</v>
      </c>
      <c r="U48" s="82">
        <v>0.05</v>
      </c>
      <c r="V48" s="82">
        <v>0.01</v>
      </c>
      <c r="W48" s="82">
        <v>0.1</v>
      </c>
      <c r="X48" s="82">
        <v>0.04</v>
      </c>
      <c r="Y48" s="82">
        <v>0.1</v>
      </c>
      <c r="Z48" s="82">
        <v>0.2</v>
      </c>
      <c r="AA48" s="82">
        <v>0.02</v>
      </c>
      <c r="AB48" s="82">
        <v>1</v>
      </c>
      <c r="AC48" s="82">
        <v>0.2</v>
      </c>
      <c r="AD48" s="82"/>
    </row>
    <row r="49" spans="1:30">
      <c r="A49" s="125" t="s">
        <v>78</v>
      </c>
      <c r="B49" s="126">
        <f>B50/B48</f>
        <v>101.86388875</v>
      </c>
      <c r="C49" s="99"/>
      <c r="D49" s="71">
        <v>51.111109999999996</v>
      </c>
      <c r="E49" s="71">
        <v>27</v>
      </c>
      <c r="F49" s="71">
        <v>550</v>
      </c>
      <c r="G49" s="71">
        <v>60</v>
      </c>
      <c r="H49" s="99">
        <v>360</v>
      </c>
      <c r="I49" s="99">
        <v>19</v>
      </c>
      <c r="J49" s="99">
        <v>19</v>
      </c>
      <c r="K49" s="99">
        <v>20</v>
      </c>
      <c r="L49" s="99">
        <v>17</v>
      </c>
      <c r="M49" s="99">
        <v>20</v>
      </c>
      <c r="N49" s="99">
        <v>100</v>
      </c>
      <c r="O49" s="99">
        <v>35</v>
      </c>
      <c r="P49" s="99">
        <v>35</v>
      </c>
      <c r="Q49" s="99">
        <v>108</v>
      </c>
      <c r="R49" s="99">
        <v>450</v>
      </c>
      <c r="S49" s="99">
        <v>33</v>
      </c>
      <c r="T49" s="99">
        <v>15</v>
      </c>
      <c r="U49" s="99">
        <v>80</v>
      </c>
      <c r="V49" s="99">
        <v>449</v>
      </c>
      <c r="W49" s="99">
        <v>32</v>
      </c>
      <c r="X49" s="99">
        <v>155</v>
      </c>
      <c r="Y49" s="99">
        <v>100</v>
      </c>
      <c r="Z49" s="99">
        <v>49</v>
      </c>
      <c r="AA49" s="99">
        <v>70</v>
      </c>
      <c r="AB49" s="99">
        <v>7</v>
      </c>
      <c r="AC49" s="99">
        <v>270</v>
      </c>
      <c r="AD49" s="99"/>
    </row>
    <row r="50" spans="1:30">
      <c r="A50" s="125" t="s">
        <v>79</v>
      </c>
      <c r="B50" s="126">
        <f>D50+E50+F50+G50+H50+I50+J50+K50+L50+M50+N50+O50+P50+Q50+R50+S50+T50+U50+V50+W50+X50+Y50+Z50+AA50+AB50+AC50+AD50</f>
        <v>407.455555</v>
      </c>
      <c r="C50" s="99"/>
      <c r="D50" s="99">
        <f t="shared" ref="D50:AA50" si="0">D48*D49</f>
        <v>25.555554999999998</v>
      </c>
      <c r="E50" s="99">
        <f t="shared" si="0"/>
        <v>5.4</v>
      </c>
      <c r="F50" s="99">
        <f t="shared" si="0"/>
        <v>55</v>
      </c>
      <c r="G50" s="99">
        <f t="shared" si="0"/>
        <v>60</v>
      </c>
      <c r="H50" s="99">
        <f t="shared" si="0"/>
        <v>90</v>
      </c>
      <c r="I50" s="99">
        <f t="shared" si="0"/>
        <v>1.9000000000000001</v>
      </c>
      <c r="J50" s="99">
        <f t="shared" si="0"/>
        <v>1.9000000000000001</v>
      </c>
      <c r="K50" s="99">
        <f t="shared" si="0"/>
        <v>4</v>
      </c>
      <c r="L50" s="99">
        <f t="shared" si="0"/>
        <v>1.7000000000000002</v>
      </c>
      <c r="M50" s="99">
        <f t="shared" si="0"/>
        <v>2</v>
      </c>
      <c r="N50" s="99">
        <f t="shared" si="0"/>
        <v>2</v>
      </c>
      <c r="O50" s="99">
        <f t="shared" si="0"/>
        <v>35</v>
      </c>
      <c r="P50" s="99">
        <f t="shared" si="0"/>
        <v>3.5</v>
      </c>
      <c r="Q50" s="99">
        <f t="shared" si="0"/>
        <v>7.5600000000000005</v>
      </c>
      <c r="R50" s="99">
        <f t="shared" si="0"/>
        <v>4.5</v>
      </c>
      <c r="S50" s="99">
        <f t="shared" si="0"/>
        <v>6.6000000000000005</v>
      </c>
      <c r="T50" s="99">
        <f t="shared" si="0"/>
        <v>0.75</v>
      </c>
      <c r="U50" s="99">
        <f t="shared" si="0"/>
        <v>4</v>
      </c>
      <c r="V50" s="99">
        <f t="shared" si="0"/>
        <v>4.49</v>
      </c>
      <c r="W50" s="99">
        <f t="shared" si="0"/>
        <v>3.2</v>
      </c>
      <c r="X50" s="99">
        <f t="shared" si="0"/>
        <v>6.2</v>
      </c>
      <c r="Y50" s="99">
        <f t="shared" si="0"/>
        <v>10</v>
      </c>
      <c r="Z50" s="99">
        <f t="shared" si="0"/>
        <v>9.8000000000000007</v>
      </c>
      <c r="AA50" s="99">
        <f t="shared" si="0"/>
        <v>1.4000000000000001</v>
      </c>
      <c r="AB50" s="99">
        <f>AB48*AB49</f>
        <v>7</v>
      </c>
      <c r="AC50" s="99">
        <f>AC48*AC49</f>
        <v>54</v>
      </c>
      <c r="AD50" s="99">
        <f>AD48*AD49</f>
        <v>0</v>
      </c>
    </row>
    <row r="51" spans="1:30">
      <c r="A51" s="20" t="s">
        <v>80</v>
      </c>
      <c r="B51" s="55"/>
      <c r="C51" s="55"/>
      <c r="D51" s="55"/>
      <c r="E51" s="55"/>
      <c r="F51" s="55" t="s">
        <v>102</v>
      </c>
      <c r="G51" s="55"/>
      <c r="H51" s="55"/>
      <c r="I51" s="55"/>
      <c r="J51" s="55"/>
      <c r="K51" s="55"/>
      <c r="L51" s="55"/>
    </row>
    <row r="52" spans="1:30">
      <c r="A52" s="55"/>
      <c r="B52" s="55"/>
      <c r="F52" s="55" t="s">
        <v>82</v>
      </c>
      <c r="G52" s="55"/>
      <c r="H52" s="55"/>
      <c r="I52" s="55"/>
      <c r="J52" s="55"/>
      <c r="K52" s="55"/>
    </row>
    <row r="54" spans="1:30" ht="14.85" customHeight="1"/>
    <row r="56" spans="1:30" ht="16.350000000000001" customHeight="1"/>
  </sheetData>
  <pageMargins left="0" right="0" top="0" bottom="0" header="0.51180555555555496" footer="0.51180555555555496"/>
  <pageSetup paperSize="9" scale="61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2"/>
  <sheetViews>
    <sheetView topLeftCell="I20" workbookViewId="0">
      <selection activeCell="AH46" sqref="AH46"/>
    </sheetView>
  </sheetViews>
  <sheetFormatPr defaultColWidth="8.5546875" defaultRowHeight="14.4"/>
  <cols>
    <col min="1" max="1" width="23.6640625" customWidth="1"/>
    <col min="2" max="5" width="2.77734375" customWidth="1"/>
    <col min="6" max="38" width="5.5546875" customWidth="1"/>
    <col min="39" max="39" width="5.77734375" customWidth="1"/>
    <col min="40" max="41" width="6.5546875" customWidth="1"/>
    <col min="42" max="42" width="7.5546875" customWidth="1"/>
  </cols>
  <sheetData>
    <row r="1" spans="1:44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</row>
    <row r="2" spans="1:44">
      <c r="A2" s="435" t="s">
        <v>290</v>
      </c>
      <c r="B2" s="517" t="s">
        <v>291</v>
      </c>
      <c r="C2" s="517"/>
      <c r="D2" s="517"/>
      <c r="E2" s="517"/>
      <c r="F2" s="517"/>
      <c r="G2" s="517" t="s">
        <v>361</v>
      </c>
      <c r="H2" s="517"/>
      <c r="I2" s="517"/>
      <c r="J2" s="517"/>
      <c r="K2" s="517"/>
      <c r="L2" s="517"/>
      <c r="M2" s="517"/>
      <c r="N2" s="188"/>
      <c r="O2" s="188"/>
      <c r="P2" s="188"/>
      <c r="Q2" s="188"/>
      <c r="R2" s="188"/>
      <c r="S2" s="188"/>
      <c r="T2" s="188"/>
      <c r="U2" s="187"/>
      <c r="V2" s="629" t="s">
        <v>340</v>
      </c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436"/>
      <c r="AJ2" s="436"/>
      <c r="AK2" s="436"/>
      <c r="AL2" s="436"/>
      <c r="AM2" s="436"/>
      <c r="AN2" s="436"/>
      <c r="AO2" s="436"/>
      <c r="AP2" s="436"/>
    </row>
    <row r="3" spans="1:44">
      <c r="A3" s="187" t="s">
        <v>291</v>
      </c>
      <c r="B3" s="510" t="s">
        <v>292</v>
      </c>
      <c r="C3" s="510"/>
      <c r="D3" s="510"/>
      <c r="E3" s="510"/>
      <c r="F3" s="510"/>
      <c r="G3" s="510" t="s">
        <v>293</v>
      </c>
      <c r="H3" s="510"/>
      <c r="I3" s="510"/>
      <c r="J3" s="510"/>
      <c r="K3" s="510"/>
      <c r="L3" s="510"/>
      <c r="M3" s="510"/>
      <c r="N3" s="188"/>
      <c r="O3" s="188"/>
      <c r="P3" s="188"/>
      <c r="Q3" s="188"/>
      <c r="R3" s="188"/>
      <c r="S3" s="188"/>
      <c r="T3" s="188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46"/>
    </row>
    <row r="4" spans="1:44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90"/>
      <c r="AM4" s="365"/>
      <c r="AN4" s="355" t="s">
        <v>5</v>
      </c>
      <c r="AO4" s="401"/>
      <c r="AP4" s="359"/>
      <c r="AQ4" s="188"/>
      <c r="AR4" s="46"/>
    </row>
    <row r="5" spans="1:44">
      <c r="A5" s="637" t="s">
        <v>385</v>
      </c>
      <c r="B5" s="637"/>
      <c r="C5" s="637"/>
      <c r="D5" s="637"/>
      <c r="E5" s="637"/>
      <c r="F5" s="637"/>
      <c r="G5" s="637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361" t="s">
        <v>294</v>
      </c>
      <c r="AL5" s="388"/>
      <c r="AM5" s="458"/>
      <c r="AN5" s="402" t="s">
        <v>295</v>
      </c>
      <c r="AO5" s="403"/>
      <c r="AP5" s="454"/>
      <c r="AQ5" s="427"/>
      <c r="AR5" s="46"/>
    </row>
    <row r="6" spans="1:44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297" t="s">
        <v>132</v>
      </c>
      <c r="AD6" s="441"/>
      <c r="AE6" s="441"/>
      <c r="AF6" s="441"/>
      <c r="AG6" s="187">
        <v>20</v>
      </c>
      <c r="AH6" s="400">
        <v>25</v>
      </c>
      <c r="AI6" s="445" t="s">
        <v>296</v>
      </c>
      <c r="AJ6" s="190"/>
      <c r="AK6" s="361" t="s">
        <v>297</v>
      </c>
      <c r="AL6" s="361"/>
      <c r="AM6" s="388"/>
      <c r="AN6" s="405"/>
      <c r="AO6" s="406"/>
      <c r="AP6" s="455"/>
      <c r="AQ6" s="188"/>
      <c r="AR6" s="46"/>
    </row>
    <row r="7" spans="1:44" ht="14.4" customHeight="1">
      <c r="A7" s="286" t="s">
        <v>298</v>
      </c>
      <c r="B7" s="287"/>
      <c r="C7" s="287"/>
      <c r="D7" s="287"/>
      <c r="E7" s="287"/>
      <c r="F7" s="288"/>
      <c r="G7" s="521" t="s">
        <v>299</v>
      </c>
      <c r="H7" s="522"/>
      <c r="I7" s="523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531"/>
      <c r="Y7" s="532"/>
      <c r="Z7" s="447"/>
      <c r="AA7" s="44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388"/>
      <c r="AN7" s="356"/>
      <c r="AO7" s="453"/>
      <c r="AP7" s="440"/>
      <c r="AQ7" s="188"/>
      <c r="AR7" s="46"/>
    </row>
    <row r="8" spans="1:44">
      <c r="A8" s="292"/>
      <c r="B8" s="293"/>
      <c r="C8" s="293"/>
      <c r="D8" s="293"/>
      <c r="E8" s="293"/>
      <c r="F8" s="294"/>
      <c r="G8" s="524"/>
      <c r="H8" s="525"/>
      <c r="I8" s="526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4"/>
      <c r="Y8" s="535"/>
      <c r="Z8" s="447"/>
      <c r="AA8" s="447"/>
      <c r="AB8" s="187"/>
      <c r="AC8" s="188" t="s">
        <v>303</v>
      </c>
      <c r="AD8" s="188"/>
      <c r="AE8" s="441" t="s">
        <v>364</v>
      </c>
      <c r="AF8" s="441"/>
      <c r="AG8" s="441"/>
      <c r="AH8" s="441"/>
      <c r="AI8" s="441"/>
      <c r="AJ8" s="441"/>
      <c r="AK8" s="361" t="s">
        <v>304</v>
      </c>
      <c r="AL8" s="361"/>
      <c r="AM8" s="388"/>
      <c r="AN8" s="357"/>
      <c r="AO8" s="441"/>
      <c r="AP8" s="442"/>
      <c r="AQ8" s="188"/>
      <c r="AR8" s="46"/>
    </row>
    <row r="9" spans="1:44" ht="14.4" customHeight="1">
      <c r="A9" s="286" t="s">
        <v>305</v>
      </c>
      <c r="B9" s="287"/>
      <c r="C9" s="288"/>
      <c r="D9" s="521" t="s">
        <v>306</v>
      </c>
      <c r="E9" s="522"/>
      <c r="F9" s="523"/>
      <c r="G9" s="524"/>
      <c r="H9" s="525"/>
      <c r="I9" s="526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4"/>
      <c r="Y9" s="535"/>
      <c r="Z9" s="447"/>
      <c r="AA9" s="44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388"/>
      <c r="AN9" s="356"/>
      <c r="AO9" s="453"/>
      <c r="AP9" s="440"/>
      <c r="AQ9" s="188"/>
      <c r="AR9" s="46"/>
    </row>
    <row r="10" spans="1:44">
      <c r="A10" s="289"/>
      <c r="B10" s="290"/>
      <c r="C10" s="291"/>
      <c r="D10" s="524"/>
      <c r="E10" s="525"/>
      <c r="F10" s="526"/>
      <c r="G10" s="524"/>
      <c r="H10" s="525"/>
      <c r="I10" s="526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4"/>
      <c r="Y10" s="535"/>
      <c r="Z10" s="447"/>
      <c r="AA10" s="447"/>
      <c r="AB10" s="187"/>
      <c r="AC10" s="188" t="s">
        <v>307</v>
      </c>
      <c r="AD10" s="188"/>
      <c r="AE10" s="188"/>
      <c r="AF10" s="188"/>
      <c r="AG10" s="441"/>
      <c r="AH10" s="441"/>
      <c r="AI10" s="441"/>
      <c r="AJ10" s="441"/>
      <c r="AK10" s="188"/>
      <c r="AL10" s="188"/>
      <c r="AM10" s="388"/>
      <c r="AN10" s="357"/>
      <c r="AO10" s="441"/>
      <c r="AP10" s="442"/>
      <c r="AQ10" s="188"/>
      <c r="AR10" s="46"/>
    </row>
    <row r="11" spans="1:44">
      <c r="A11" s="292"/>
      <c r="B11" s="293"/>
      <c r="C11" s="294"/>
      <c r="D11" s="527"/>
      <c r="E11" s="528"/>
      <c r="F11" s="529"/>
      <c r="G11" s="527"/>
      <c r="H11" s="528"/>
      <c r="I11" s="529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7"/>
      <c r="Y11" s="538"/>
      <c r="Z11" s="447"/>
      <c r="AA11" s="447"/>
      <c r="AB11" s="187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388"/>
      <c r="AN11" s="356"/>
      <c r="AO11" s="453"/>
      <c r="AP11" s="440"/>
      <c r="AQ11" s="188"/>
      <c r="AR11" s="46"/>
    </row>
    <row r="12" spans="1:44" ht="15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280">
        <v>4</v>
      </c>
      <c r="K12" s="281"/>
      <c r="L12" s="281"/>
      <c r="M12" s="281"/>
      <c r="N12" s="282"/>
      <c r="O12" s="280">
        <v>5</v>
      </c>
      <c r="P12" s="281"/>
      <c r="Q12" s="281"/>
      <c r="R12" s="282"/>
      <c r="S12" s="280">
        <v>6</v>
      </c>
      <c r="T12" s="281"/>
      <c r="U12" s="282"/>
      <c r="V12" s="280">
        <v>7</v>
      </c>
      <c r="W12" s="281"/>
      <c r="X12" s="281"/>
      <c r="Y12" s="282"/>
      <c r="Z12" s="386"/>
      <c r="AA12" s="386"/>
      <c r="AB12" s="187"/>
      <c r="AC12" s="188" t="s">
        <v>308</v>
      </c>
      <c r="AD12" s="188"/>
      <c r="AE12" s="188"/>
      <c r="AF12" s="188"/>
      <c r="AG12" s="188"/>
      <c r="AH12" s="441" t="s">
        <v>365</v>
      </c>
      <c r="AI12" s="441"/>
      <c r="AJ12" s="441"/>
      <c r="AK12" s="188"/>
      <c r="AL12" s="188"/>
      <c r="AM12" s="388"/>
      <c r="AN12" s="358"/>
      <c r="AO12" s="411"/>
      <c r="AP12" s="360"/>
      <c r="AQ12" s="188"/>
      <c r="AR12" s="46"/>
    </row>
    <row r="13" spans="1:44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83">
        <v>173.81</v>
      </c>
      <c r="P13" s="284"/>
      <c r="Q13" s="284"/>
      <c r="R13" s="285"/>
      <c r="S13" s="283"/>
      <c r="T13" s="284"/>
      <c r="U13" s="285"/>
      <c r="V13" s="283"/>
      <c r="W13" s="284"/>
      <c r="X13" s="284"/>
      <c r="Y13" s="285"/>
      <c r="Z13" s="387"/>
      <c r="AA13" s="3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90"/>
      <c r="AM13" s="190"/>
      <c r="AN13" s="190"/>
      <c r="AO13" s="187"/>
      <c r="AP13" s="187"/>
      <c r="AQ13" s="46"/>
    </row>
    <row r="14" spans="1:44" ht="13.8" customHeight="1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2"/>
      <c r="Y14" s="503"/>
      <c r="Z14" s="446"/>
      <c r="AA14" s="446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90"/>
      <c r="AN14" s="187"/>
      <c r="AO14" s="187"/>
      <c r="AP14" s="187"/>
    </row>
    <row r="15" spans="1:44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2"/>
      <c r="Y15" s="503"/>
      <c r="Z15" s="446"/>
      <c r="AA15" s="446"/>
      <c r="AB15" s="187"/>
      <c r="AC15" s="190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</row>
    <row r="16" spans="1:44" ht="19.350000000000001" customHeight="1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3"/>
      <c r="Z16" s="446"/>
      <c r="AA16" s="446"/>
      <c r="AB16" s="187"/>
      <c r="AC16" s="187"/>
      <c r="AD16" s="187"/>
      <c r="AE16" s="187"/>
      <c r="AF16" s="187"/>
      <c r="AG16" s="187"/>
      <c r="AH16" s="516" t="s">
        <v>366</v>
      </c>
      <c r="AI16" s="516"/>
      <c r="AJ16" s="516"/>
      <c r="AK16" s="516"/>
      <c r="AL16" s="516"/>
      <c r="AM16" s="516"/>
      <c r="AN16" s="516"/>
      <c r="AO16" s="516"/>
      <c r="AP16" s="187" t="s">
        <v>436</v>
      </c>
    </row>
    <row r="17" spans="1:4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</row>
    <row r="18" spans="1:42" ht="21.6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9"/>
      <c r="AN18" s="547" t="s">
        <v>313</v>
      </c>
      <c r="AO18" s="548"/>
      <c r="AP18" s="549"/>
    </row>
    <row r="19" spans="1:42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92" t="s">
        <v>59</v>
      </c>
      <c r="I19" s="638"/>
      <c r="J19" s="638"/>
      <c r="K19" s="638"/>
      <c r="L19" s="638"/>
      <c r="M19" s="638"/>
      <c r="N19" s="638"/>
      <c r="O19" s="638"/>
      <c r="P19" s="638"/>
      <c r="Q19" s="555"/>
      <c r="R19" s="592" t="s">
        <v>63</v>
      </c>
      <c r="S19" s="555"/>
      <c r="T19" s="592" t="s">
        <v>116</v>
      </c>
      <c r="U19" s="638"/>
      <c r="V19" s="638"/>
      <c r="W19" s="638"/>
      <c r="X19" s="638"/>
      <c r="Y19" s="638"/>
      <c r="Z19" s="638"/>
      <c r="AA19" s="638"/>
      <c r="AB19" s="638"/>
      <c r="AC19" s="638"/>
      <c r="AD19" s="638"/>
      <c r="AE19" s="638"/>
      <c r="AF19" s="638"/>
      <c r="AG19" s="638"/>
      <c r="AH19" s="638"/>
      <c r="AI19" s="555"/>
      <c r="AJ19" s="592" t="s">
        <v>119</v>
      </c>
      <c r="AK19" s="638"/>
      <c r="AL19" s="638"/>
      <c r="AM19" s="555"/>
      <c r="AN19" s="547" t="s">
        <v>316</v>
      </c>
      <c r="AO19" s="548"/>
      <c r="AP19" s="549"/>
    </row>
    <row r="20" spans="1:42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0"/>
      <c r="P20" s="560"/>
      <c r="Q20" s="561"/>
      <c r="R20" s="559"/>
      <c r="S20" s="561"/>
      <c r="T20" s="559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1"/>
      <c r="AJ20" s="559"/>
      <c r="AK20" s="560"/>
      <c r="AL20" s="560"/>
      <c r="AM20" s="561"/>
      <c r="AN20" s="444" t="s">
        <v>317</v>
      </c>
      <c r="AO20" s="456"/>
      <c r="AP20" s="457"/>
    </row>
    <row r="21" spans="1:42" ht="88.2" customHeight="1">
      <c r="A21" s="559"/>
      <c r="B21" s="560"/>
      <c r="C21" s="560"/>
      <c r="D21" s="560"/>
      <c r="E21" s="561"/>
      <c r="F21" s="564"/>
      <c r="G21" s="552"/>
      <c r="H21" s="565" t="s">
        <v>387</v>
      </c>
      <c r="I21" s="566"/>
      <c r="J21" s="565" t="s">
        <v>437</v>
      </c>
      <c r="K21" s="566"/>
      <c r="L21" s="565" t="s">
        <v>285</v>
      </c>
      <c r="M21" s="566"/>
      <c r="N21" s="565" t="s">
        <v>195</v>
      </c>
      <c r="O21" s="566"/>
      <c r="P21" s="565" t="s">
        <v>62</v>
      </c>
      <c r="Q21" s="566"/>
      <c r="R21" s="565" t="s">
        <v>64</v>
      </c>
      <c r="S21" s="566"/>
      <c r="T21" s="565" t="s">
        <v>193</v>
      </c>
      <c r="U21" s="566"/>
      <c r="V21" s="565" t="s">
        <v>117</v>
      </c>
      <c r="W21" s="566"/>
      <c r="X21" s="565" t="s">
        <v>390</v>
      </c>
      <c r="Y21" s="566"/>
      <c r="Z21" s="565" t="s">
        <v>156</v>
      </c>
      <c r="AA21" s="566"/>
      <c r="AB21" s="565" t="s">
        <v>438</v>
      </c>
      <c r="AC21" s="566"/>
      <c r="AD21" s="565" t="s">
        <v>38</v>
      </c>
      <c r="AE21" s="566"/>
      <c r="AF21" s="565" t="s">
        <v>125</v>
      </c>
      <c r="AG21" s="566"/>
      <c r="AH21" s="565" t="s">
        <v>359</v>
      </c>
      <c r="AI21" s="566"/>
      <c r="AJ21" s="565" t="s">
        <v>439</v>
      </c>
      <c r="AK21" s="566"/>
      <c r="AL21" s="565" t="s">
        <v>75</v>
      </c>
      <c r="AM21" s="566"/>
      <c r="AN21" s="191" t="s">
        <v>14</v>
      </c>
      <c r="AO21" s="191" t="s">
        <v>78</v>
      </c>
      <c r="AP21" s="191" t="s">
        <v>319</v>
      </c>
    </row>
    <row r="22" spans="1:42" ht="17.850000000000001" customHeight="1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33</v>
      </c>
      <c r="AK22" s="251">
        <v>34</v>
      </c>
      <c r="AL22" s="251">
        <v>35</v>
      </c>
      <c r="AM22" s="251">
        <v>36</v>
      </c>
      <c r="AN22" s="572">
        <v>37</v>
      </c>
      <c r="AO22" s="573"/>
      <c r="AP22" s="574"/>
    </row>
    <row r="23" spans="1:42" ht="17.850000000000001" customHeight="1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449"/>
      <c r="AA23" s="449"/>
      <c r="AB23" s="249"/>
      <c r="AC23" s="249"/>
      <c r="AD23" s="249"/>
      <c r="AE23" s="249"/>
      <c r="AF23" s="249"/>
      <c r="AG23" s="249"/>
      <c r="AH23" s="249"/>
      <c r="AI23" s="249"/>
      <c r="AJ23" s="256"/>
      <c r="AK23" s="256"/>
      <c r="AL23" s="249"/>
      <c r="AM23" s="250"/>
      <c r="AN23" s="253">
        <v>50</v>
      </c>
      <c r="AO23" s="196"/>
      <c r="AP23" s="196"/>
    </row>
    <row r="24" spans="1:42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0.04</v>
      </c>
      <c r="K24" s="576"/>
      <c r="L24" s="575">
        <v>0.01</v>
      </c>
      <c r="M24" s="576"/>
      <c r="N24" s="575">
        <v>0.2</v>
      </c>
      <c r="O24" s="576"/>
      <c r="P24" s="575">
        <v>0.2</v>
      </c>
      <c r="Q24" s="576"/>
      <c r="R24" s="575">
        <v>0.05</v>
      </c>
      <c r="S24" s="576"/>
      <c r="T24" s="575">
        <v>0.2</v>
      </c>
      <c r="U24" s="576"/>
      <c r="V24" s="575">
        <v>0.08</v>
      </c>
      <c r="W24" s="576"/>
      <c r="X24" s="575">
        <v>0.15</v>
      </c>
      <c r="Y24" s="576"/>
      <c r="Z24" s="618">
        <v>0.05</v>
      </c>
      <c r="AA24" s="619"/>
      <c r="AB24" s="575">
        <v>0.15</v>
      </c>
      <c r="AC24" s="576"/>
      <c r="AD24" s="575">
        <v>0.02</v>
      </c>
      <c r="AE24" s="576"/>
      <c r="AF24" s="575">
        <v>0.03</v>
      </c>
      <c r="AG24" s="576"/>
      <c r="AH24" s="575">
        <v>0.2</v>
      </c>
      <c r="AI24" s="577"/>
      <c r="AJ24" s="597">
        <v>0.08</v>
      </c>
      <c r="AK24" s="598"/>
      <c r="AL24" s="575">
        <v>0.2</v>
      </c>
      <c r="AM24" s="576"/>
      <c r="AN24" s="196"/>
      <c r="AO24" s="196"/>
      <c r="AP24" s="196"/>
    </row>
    <row r="25" spans="1:42">
      <c r="A25" s="578" t="s">
        <v>323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/>
      <c r="W25" s="246"/>
      <c r="X25" s="302">
        <v>0.08</v>
      </c>
      <c r="Y25" s="266">
        <f>X25*AN23</f>
        <v>4</v>
      </c>
      <c r="Z25" s="333"/>
      <c r="AA25" s="333"/>
      <c r="AB25" s="212"/>
      <c r="AC25" s="213"/>
      <c r="AD25" s="212"/>
      <c r="AE25" s="213"/>
      <c r="AF25" s="212"/>
      <c r="AG25" s="213"/>
      <c r="AH25" s="212"/>
      <c r="AI25" s="254"/>
      <c r="AJ25" s="248"/>
      <c r="AK25" s="250"/>
      <c r="AL25" s="212"/>
      <c r="AM25" s="213"/>
      <c r="AN25" s="247">
        <f t="shared" ref="AN25:AN52" si="0">I25+K25+M25+O25+Q25+S25+U25+W25+Y25+AA25+AC25+AE25+AG25+AI25+AK25+AM25</f>
        <v>4</v>
      </c>
      <c r="AO25" s="215">
        <v>680</v>
      </c>
      <c r="AP25" s="215">
        <f>AN25*AO25</f>
        <v>2720</v>
      </c>
    </row>
    <row r="26" spans="1:42" ht="15.6" customHeight="1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H26*AN23</f>
        <v>5</v>
      </c>
      <c r="J26" s="212"/>
      <c r="K26" s="213"/>
      <c r="L26" s="212"/>
      <c r="M26" s="213"/>
      <c r="N26" s="212"/>
      <c r="O26" s="213"/>
      <c r="P26" s="212"/>
      <c r="Q26" s="213"/>
      <c r="R26" s="212"/>
      <c r="S26" s="213"/>
      <c r="T26" s="212"/>
      <c r="U26" s="213"/>
      <c r="V26" s="212"/>
      <c r="W26" s="213"/>
      <c r="X26" s="212"/>
      <c r="Y26" s="213"/>
      <c r="Z26" s="333"/>
      <c r="AA26" s="333"/>
      <c r="AB26" s="212"/>
      <c r="AC26" s="213"/>
      <c r="AD26" s="212"/>
      <c r="AE26" s="213"/>
      <c r="AF26" s="212"/>
      <c r="AG26" s="213"/>
      <c r="AH26" s="212"/>
      <c r="AI26" s="254"/>
      <c r="AJ26" s="304"/>
      <c r="AK26" s="305"/>
      <c r="AL26" s="304">
        <v>0.1</v>
      </c>
      <c r="AM26" s="266">
        <f>AL26*AN23</f>
        <v>5</v>
      </c>
      <c r="AN26" s="247">
        <f t="shared" si="0"/>
        <v>10</v>
      </c>
      <c r="AO26" s="215">
        <v>94</v>
      </c>
      <c r="AP26" s="215">
        <f t="shared" ref="AP26:AP74" si="1">AN26*AO26</f>
        <v>940</v>
      </c>
    </row>
    <row r="27" spans="1:42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0.01</v>
      </c>
      <c r="I27" s="266">
        <f>H27*AN23</f>
        <v>0.5</v>
      </c>
      <c r="J27" s="212"/>
      <c r="K27" s="213"/>
      <c r="L27" s="264">
        <v>0.01</v>
      </c>
      <c r="M27" s="266">
        <f>L27*AN23</f>
        <v>0.5</v>
      </c>
      <c r="N27" s="212"/>
      <c r="O27" s="213"/>
      <c r="P27" s="212"/>
      <c r="Q27" s="213"/>
      <c r="R27" s="212"/>
      <c r="S27" s="213"/>
      <c r="T27" s="212"/>
      <c r="U27" s="213"/>
      <c r="V27" s="212"/>
      <c r="W27" s="213"/>
      <c r="X27" s="264"/>
      <c r="Y27" s="266"/>
      <c r="Z27" s="334">
        <v>3.0000000000000001E-3</v>
      </c>
      <c r="AA27" s="334">
        <f>Z27*AN23</f>
        <v>0.15</v>
      </c>
      <c r="AB27" s="212">
        <v>7.0000000000000001E-3</v>
      </c>
      <c r="AC27" s="266">
        <f>AB27*AN23</f>
        <v>0.35000000000000003</v>
      </c>
      <c r="AD27" s="212"/>
      <c r="AE27" s="213"/>
      <c r="AF27" s="212"/>
      <c r="AG27" s="213"/>
      <c r="AH27" s="212"/>
      <c r="AI27" s="254"/>
      <c r="AJ27" s="248">
        <v>2E-3</v>
      </c>
      <c r="AK27" s="305">
        <f>AJ27*AN23</f>
        <v>0.1</v>
      </c>
      <c r="AL27" s="212"/>
      <c r="AM27" s="213"/>
      <c r="AN27" s="247">
        <f t="shared" si="0"/>
        <v>1.6</v>
      </c>
      <c r="AO27" s="215">
        <v>1150</v>
      </c>
      <c r="AP27" s="215">
        <f t="shared" si="1"/>
        <v>1840</v>
      </c>
    </row>
    <row r="28" spans="1:42" ht="17.100000000000001" customHeight="1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/>
      <c r="S28" s="266"/>
      <c r="T28" s="264">
        <v>8.6999999999999994E-3</v>
      </c>
      <c r="U28" s="266">
        <f>T28*AN23</f>
        <v>0.43499999999999994</v>
      </c>
      <c r="V28" s="264">
        <v>4.0000000000000001E-3</v>
      </c>
      <c r="W28" s="266">
        <f>V28*AN23</f>
        <v>0.2</v>
      </c>
      <c r="X28" s="212">
        <v>4.7999999999999996E-3</v>
      </c>
      <c r="Y28" s="266">
        <f>X28*AN23</f>
        <v>0.24</v>
      </c>
      <c r="Z28" s="333"/>
      <c r="AA28" s="333"/>
      <c r="AB28" s="212"/>
      <c r="AC28" s="213"/>
      <c r="AD28" s="212"/>
      <c r="AE28" s="213"/>
      <c r="AF28" s="212"/>
      <c r="AG28" s="213"/>
      <c r="AH28" s="212"/>
      <c r="AI28" s="254"/>
      <c r="AJ28" s="248"/>
      <c r="AK28" s="250"/>
      <c r="AL28" s="212"/>
      <c r="AM28" s="213"/>
      <c r="AN28" s="247">
        <f t="shared" si="0"/>
        <v>0.875</v>
      </c>
      <c r="AO28" s="215">
        <v>157.60869564999999</v>
      </c>
      <c r="AP28" s="215">
        <f t="shared" si="1"/>
        <v>137.90760869374998</v>
      </c>
    </row>
    <row r="29" spans="1:42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/>
      <c r="S29" s="213"/>
      <c r="T29" s="212"/>
      <c r="U29" s="213"/>
      <c r="V29" s="212"/>
      <c r="W29" s="213"/>
      <c r="X29" s="264">
        <v>5.0000000000000001E-3</v>
      </c>
      <c r="Y29" s="266">
        <f>X29*AN23</f>
        <v>0.25</v>
      </c>
      <c r="Z29" s="333">
        <v>5.0000000000000001E-3</v>
      </c>
      <c r="AA29" s="334">
        <f>Z29*AN23</f>
        <v>0.25</v>
      </c>
      <c r="AB29" s="212"/>
      <c r="AC29" s="213"/>
      <c r="AD29" s="212"/>
      <c r="AE29" s="213"/>
      <c r="AF29" s="212"/>
      <c r="AG29" s="213"/>
      <c r="AH29" s="212"/>
      <c r="AI29" s="254"/>
      <c r="AJ29" s="304">
        <v>0.05</v>
      </c>
      <c r="AK29" s="305">
        <f>AJ29*AN23</f>
        <v>2.5</v>
      </c>
      <c r="AL29" s="212"/>
      <c r="AM29" s="213"/>
      <c r="AN29" s="247">
        <f t="shared" si="0"/>
        <v>3</v>
      </c>
      <c r="AO29" s="215">
        <v>47</v>
      </c>
      <c r="AP29" s="215">
        <f t="shared" si="1"/>
        <v>141</v>
      </c>
    </row>
    <row r="30" spans="1:42" ht="14.4" customHeight="1">
      <c r="A30" s="587" t="s">
        <v>343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212"/>
      <c r="Y30" s="213"/>
      <c r="Z30" s="333"/>
      <c r="AA30" s="333"/>
      <c r="AB30" s="212"/>
      <c r="AC30" s="213"/>
      <c r="AD30" s="212"/>
      <c r="AE30" s="213"/>
      <c r="AF30" s="264"/>
      <c r="AG30" s="266"/>
      <c r="AH30" s="264">
        <v>0.01</v>
      </c>
      <c r="AI30" s="303">
        <f>AH30*AN23</f>
        <v>0.5</v>
      </c>
      <c r="AJ30" s="248"/>
      <c r="AK30" s="250"/>
      <c r="AL30" s="212"/>
      <c r="AM30" s="213"/>
      <c r="AN30" s="247">
        <f t="shared" si="0"/>
        <v>0.5</v>
      </c>
      <c r="AO30" s="215">
        <v>160</v>
      </c>
      <c r="AP30" s="215">
        <f t="shared" si="1"/>
        <v>80</v>
      </c>
    </row>
    <row r="31" spans="1:42">
      <c r="A31" s="587" t="s">
        <v>329</v>
      </c>
      <c r="B31" s="588"/>
      <c r="C31" s="588"/>
      <c r="D31" s="588"/>
      <c r="E31" s="589"/>
      <c r="F31" s="210" t="s">
        <v>291</v>
      </c>
      <c r="G31" s="211" t="s">
        <v>283</v>
      </c>
      <c r="H31" s="264">
        <v>0.03</v>
      </c>
      <c r="I31" s="266">
        <f>H31*AN23</f>
        <v>1.5</v>
      </c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264"/>
      <c r="Y31" s="266"/>
      <c r="Z31" s="334"/>
      <c r="AA31" s="334"/>
      <c r="AB31" s="212"/>
      <c r="AC31" s="213"/>
      <c r="AD31" s="212"/>
      <c r="AE31" s="213"/>
      <c r="AF31" s="212"/>
      <c r="AG31" s="213"/>
      <c r="AH31" s="212"/>
      <c r="AI31" s="254"/>
      <c r="AJ31" s="248"/>
      <c r="AK31" s="250"/>
      <c r="AL31" s="212"/>
      <c r="AM31" s="213"/>
      <c r="AN31" s="247">
        <f t="shared" si="0"/>
        <v>1.5</v>
      </c>
      <c r="AO31" s="215">
        <v>50</v>
      </c>
      <c r="AP31" s="215">
        <f t="shared" si="1"/>
        <v>75</v>
      </c>
    </row>
    <row r="32" spans="1:42" ht="15.75" customHeight="1">
      <c r="A32" s="584" t="s">
        <v>347</v>
      </c>
      <c r="B32" s="585"/>
      <c r="C32" s="585"/>
      <c r="D32" s="585"/>
      <c r="E32" s="586"/>
      <c r="F32" s="210" t="s">
        <v>291</v>
      </c>
      <c r="G32" s="211" t="s">
        <v>283</v>
      </c>
      <c r="H32" s="265"/>
      <c r="I32" s="266"/>
      <c r="J32" s="212"/>
      <c r="K32" s="213"/>
      <c r="L32" s="212"/>
      <c r="M32" s="213"/>
      <c r="N32" s="212"/>
      <c r="O32" s="213"/>
      <c r="P32" s="212"/>
      <c r="Q32" s="213"/>
      <c r="R32" s="212"/>
      <c r="S32" s="213"/>
      <c r="T32" s="212"/>
      <c r="U32" s="213"/>
      <c r="V32" s="212"/>
      <c r="W32" s="213"/>
      <c r="X32" s="212"/>
      <c r="Y32" s="213"/>
      <c r="Z32" s="333"/>
      <c r="AA32" s="333"/>
      <c r="AB32" s="264">
        <v>0.05</v>
      </c>
      <c r="AC32" s="266">
        <f>AB32*AN23</f>
        <v>2.5</v>
      </c>
      <c r="AD32" s="212"/>
      <c r="AE32" s="213"/>
      <c r="AF32" s="212"/>
      <c r="AG32" s="213"/>
      <c r="AH32" s="212"/>
      <c r="AI32" s="254"/>
      <c r="AJ32" s="248"/>
      <c r="AK32" s="250"/>
      <c r="AL32" s="212"/>
      <c r="AM32" s="213"/>
      <c r="AN32" s="247">
        <f t="shared" si="0"/>
        <v>2.5</v>
      </c>
      <c r="AO32" s="215">
        <v>52</v>
      </c>
      <c r="AP32" s="215">
        <f t="shared" si="1"/>
        <v>130</v>
      </c>
    </row>
    <row r="33" spans="1:42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5.0000000000000001E-3</v>
      </c>
      <c r="I33" s="266">
        <f>H33*AN23</f>
        <v>0.25</v>
      </c>
      <c r="J33" s="212"/>
      <c r="K33" s="213"/>
      <c r="L33" s="212"/>
      <c r="M33" s="213"/>
      <c r="N33" s="264"/>
      <c r="O33" s="266"/>
      <c r="P33" s="212">
        <v>1.4999999999999999E-2</v>
      </c>
      <c r="Q33" s="266">
        <f>P33*AN23</f>
        <v>0.75</v>
      </c>
      <c r="R33" s="264"/>
      <c r="S33" s="213"/>
      <c r="T33" s="264">
        <v>6.0000000000000001E-3</v>
      </c>
      <c r="U33" s="266">
        <f>T33*AN23</f>
        <v>0.3</v>
      </c>
      <c r="V33" s="264">
        <v>1.2999999999999999E-3</v>
      </c>
      <c r="W33" s="213">
        <f>V33*AN23</f>
        <v>6.5000000000000002E-2</v>
      </c>
      <c r="X33" s="212"/>
      <c r="Y33" s="213"/>
      <c r="Z33" s="333"/>
      <c r="AA33" s="333"/>
      <c r="AB33" s="212"/>
      <c r="AC33" s="213"/>
      <c r="AD33" s="264"/>
      <c r="AE33" s="266"/>
      <c r="AF33" s="264"/>
      <c r="AG33" s="266"/>
      <c r="AH33" s="264">
        <v>0.01</v>
      </c>
      <c r="AI33" s="303">
        <f>AH33*AN23</f>
        <v>0.5</v>
      </c>
      <c r="AJ33" s="304">
        <v>2.7000000000000001E-3</v>
      </c>
      <c r="AK33" s="305">
        <f>AJ33*AN23</f>
        <v>0.13500000000000001</v>
      </c>
      <c r="AL33" s="304">
        <v>0.02</v>
      </c>
      <c r="AM33" s="266">
        <f>AL33*AN23</f>
        <v>1</v>
      </c>
      <c r="AN33" s="247">
        <f t="shared" si="0"/>
        <v>3</v>
      </c>
      <c r="AO33" s="215">
        <v>78</v>
      </c>
      <c r="AP33" s="215">
        <f t="shared" si="1"/>
        <v>234</v>
      </c>
    </row>
    <row r="34" spans="1:42" ht="15.6" customHeight="1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1E-3</v>
      </c>
      <c r="I34" s="266">
        <f>H34*AN23</f>
        <v>0.05</v>
      </c>
      <c r="J34" s="212"/>
      <c r="K34" s="213"/>
      <c r="L34" s="212"/>
      <c r="M34" s="213"/>
      <c r="N34" s="212"/>
      <c r="O34" s="213"/>
      <c r="P34" s="212"/>
      <c r="Q34" s="213"/>
      <c r="R34" s="264"/>
      <c r="S34" s="213"/>
      <c r="T34" s="264">
        <v>8.0000000000000004E-4</v>
      </c>
      <c r="U34" s="266">
        <f>T34*AN23</f>
        <v>0.04</v>
      </c>
      <c r="V34" s="264">
        <v>8.0000000000000004E-4</v>
      </c>
      <c r="W34" s="266">
        <f>V34*AN23</f>
        <v>0.04</v>
      </c>
      <c r="X34" s="264">
        <v>1E-3</v>
      </c>
      <c r="Y34" s="266">
        <f>X34*AN23</f>
        <v>0.05</v>
      </c>
      <c r="Z34" s="334"/>
      <c r="AA34" s="334"/>
      <c r="AB34" s="212">
        <v>1E-3</v>
      </c>
      <c r="AC34" s="266">
        <f>AB34*AN23</f>
        <v>0.05</v>
      </c>
      <c r="AD34" s="212"/>
      <c r="AE34" s="213"/>
      <c r="AF34" s="212"/>
      <c r="AG34" s="213"/>
      <c r="AH34" s="212"/>
      <c r="AI34" s="254"/>
      <c r="AJ34" s="248">
        <v>1.4E-3</v>
      </c>
      <c r="AK34" s="305">
        <f>AJ34*AN23</f>
        <v>6.9999999999999993E-2</v>
      </c>
      <c r="AL34" s="212"/>
      <c r="AM34" s="213"/>
      <c r="AN34" s="247">
        <f t="shared" si="0"/>
        <v>0.3</v>
      </c>
      <c r="AO34" s="215">
        <v>25</v>
      </c>
      <c r="AP34" s="215">
        <f t="shared" si="1"/>
        <v>7.5</v>
      </c>
    </row>
    <row r="35" spans="1:42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/>
      <c r="U35" s="266"/>
      <c r="V35" s="264">
        <v>3.5000000000000003E-2</v>
      </c>
      <c r="W35" s="266">
        <f>V35*AN23</f>
        <v>1.7500000000000002</v>
      </c>
      <c r="X35" s="212"/>
      <c r="Y35" s="213"/>
      <c r="Z35" s="333"/>
      <c r="AA35" s="333"/>
      <c r="AB35" s="212"/>
      <c r="AC35" s="213"/>
      <c r="AD35" s="212"/>
      <c r="AE35" s="213"/>
      <c r="AF35" s="212"/>
      <c r="AG35" s="213"/>
      <c r="AH35" s="212"/>
      <c r="AI35" s="254"/>
      <c r="AJ35" s="248"/>
      <c r="AK35" s="250"/>
      <c r="AL35" s="212"/>
      <c r="AM35" s="213"/>
      <c r="AN35" s="247">
        <f t="shared" si="0"/>
        <v>1.7500000000000002</v>
      </c>
      <c r="AO35" s="215">
        <v>65</v>
      </c>
      <c r="AP35" s="214">
        <f t="shared" si="1"/>
        <v>113.75000000000001</v>
      </c>
    </row>
    <row r="36" spans="1:42" ht="15" customHeight="1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/>
      <c r="S36" s="213"/>
      <c r="T36" s="212"/>
      <c r="U36" s="213"/>
      <c r="V36" s="212"/>
      <c r="W36" s="213"/>
      <c r="X36" s="212"/>
      <c r="Y36" s="213"/>
      <c r="Z36" s="333"/>
      <c r="AA36" s="333"/>
      <c r="AB36" s="212"/>
      <c r="AC36" s="213"/>
      <c r="AD36" s="212"/>
      <c r="AE36" s="213"/>
      <c r="AF36" s="212"/>
      <c r="AG36" s="213"/>
      <c r="AH36" s="212"/>
      <c r="AI36" s="254"/>
      <c r="AJ36" s="248"/>
      <c r="AK36" s="250"/>
      <c r="AL36" s="212"/>
      <c r="AM36" s="213"/>
      <c r="AN36" s="247">
        <f t="shared" si="0"/>
        <v>0</v>
      </c>
      <c r="AO36" s="215">
        <v>60</v>
      </c>
      <c r="AP36" s="215">
        <f t="shared" si="1"/>
        <v>0</v>
      </c>
    </row>
    <row r="37" spans="1:42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/>
      <c r="S37" s="266"/>
      <c r="T37" s="264">
        <v>1.03E-2</v>
      </c>
      <c r="U37" s="266">
        <f>T37*AN23</f>
        <v>0.51500000000000001</v>
      </c>
      <c r="V37" s="264">
        <v>1.2E-2</v>
      </c>
      <c r="W37" s="266">
        <f>V37*AN23</f>
        <v>0.6</v>
      </c>
      <c r="X37" s="212">
        <v>8.0000000000000002E-3</v>
      </c>
      <c r="Y37" s="266">
        <f>X37*AN23</f>
        <v>0.4</v>
      </c>
      <c r="Z37" s="333">
        <v>6.7000000000000002E-3</v>
      </c>
      <c r="AA37" s="333">
        <f>Z37*AN23</f>
        <v>0.33500000000000002</v>
      </c>
      <c r="AB37" s="212"/>
      <c r="AC37" s="213"/>
      <c r="AD37" s="212"/>
      <c r="AE37" s="213"/>
      <c r="AF37" s="212"/>
      <c r="AG37" s="213"/>
      <c r="AH37" s="212"/>
      <c r="AI37" s="254"/>
      <c r="AJ37" s="248"/>
      <c r="AK37" s="250"/>
      <c r="AL37" s="212"/>
      <c r="AM37" s="213"/>
      <c r="AN37" s="247">
        <f t="shared" si="0"/>
        <v>1.85</v>
      </c>
      <c r="AO37" s="215">
        <v>50</v>
      </c>
      <c r="AP37" s="215">
        <f t="shared" si="1"/>
        <v>92.5</v>
      </c>
    </row>
    <row r="38" spans="1:42" ht="14.4" customHeight="1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/>
      <c r="S38" s="266"/>
      <c r="T38" s="264">
        <v>4.5999999999999999E-2</v>
      </c>
      <c r="U38" s="266">
        <f>T38*AN23</f>
        <v>2.2999999999999998</v>
      </c>
      <c r="V38" s="264">
        <v>0.01</v>
      </c>
      <c r="W38" s="266">
        <f>V38*AN23</f>
        <v>0.5</v>
      </c>
      <c r="X38" s="212"/>
      <c r="Y38" s="213"/>
      <c r="Z38" s="333">
        <v>2.1999999999999999E-2</v>
      </c>
      <c r="AA38" s="334">
        <f>Z38*AN23</f>
        <v>1.0999999999999999</v>
      </c>
      <c r="AB38" s="212"/>
      <c r="AC38" s="213"/>
      <c r="AD38" s="212"/>
      <c r="AE38" s="213"/>
      <c r="AF38" s="212"/>
      <c r="AG38" s="213"/>
      <c r="AH38" s="212"/>
      <c r="AI38" s="254"/>
      <c r="AJ38" s="248"/>
      <c r="AK38" s="250"/>
      <c r="AL38" s="212"/>
      <c r="AM38" s="213"/>
      <c r="AN38" s="247">
        <f t="shared" si="0"/>
        <v>3.8999999999999995</v>
      </c>
      <c r="AO38" s="215">
        <v>58</v>
      </c>
      <c r="AP38" s="215">
        <f t="shared" si="1"/>
        <v>226.19999999999996</v>
      </c>
    </row>
    <row r="39" spans="1:42">
      <c r="A39" s="277" t="s">
        <v>110</v>
      </c>
      <c r="B39" s="278"/>
      <c r="C39" s="278"/>
      <c r="D39" s="278"/>
      <c r="E39" s="279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64"/>
      <c r="U39" s="266"/>
      <c r="V39" s="264">
        <v>0.04</v>
      </c>
      <c r="W39" s="266">
        <f>V39*AN23</f>
        <v>2</v>
      </c>
      <c r="X39" s="212"/>
      <c r="Y39" s="213"/>
      <c r="Z39" s="333"/>
      <c r="AA39" s="333"/>
      <c r="AB39" s="212"/>
      <c r="AC39" s="213"/>
      <c r="AD39" s="212"/>
      <c r="AE39" s="213"/>
      <c r="AF39" s="212"/>
      <c r="AG39" s="213"/>
      <c r="AH39" s="212"/>
      <c r="AI39" s="254"/>
      <c r="AJ39" s="248"/>
      <c r="AK39" s="250"/>
      <c r="AL39" s="212"/>
      <c r="AM39" s="213"/>
      <c r="AN39" s="247">
        <f t="shared" si="0"/>
        <v>2</v>
      </c>
      <c r="AO39" s="215">
        <v>60</v>
      </c>
      <c r="AP39" s="215">
        <f t="shared" si="1"/>
        <v>120</v>
      </c>
    </row>
    <row r="40" spans="1:42" ht="15" customHeight="1">
      <c r="A40" s="639" t="s">
        <v>437</v>
      </c>
      <c r="B40" s="640"/>
      <c r="C40" s="640"/>
      <c r="D40" s="640"/>
      <c r="E40" s="641"/>
      <c r="F40" s="210" t="s">
        <v>291</v>
      </c>
      <c r="G40" s="211" t="s">
        <v>283</v>
      </c>
      <c r="H40" s="212"/>
      <c r="I40" s="213"/>
      <c r="J40" s="264">
        <v>2.7E-2</v>
      </c>
      <c r="K40" s="266">
        <f>J40*AN23</f>
        <v>1.35</v>
      </c>
      <c r="L40" s="212"/>
      <c r="M40" s="213"/>
      <c r="N40" s="212"/>
      <c r="O40" s="213"/>
      <c r="P40" s="212"/>
      <c r="Q40" s="213"/>
      <c r="R40" s="212"/>
      <c r="S40" s="213"/>
      <c r="T40" s="212"/>
      <c r="U40" s="213"/>
      <c r="V40" s="212"/>
      <c r="W40" s="213"/>
      <c r="X40" s="212"/>
      <c r="Y40" s="213"/>
      <c r="Z40" s="333"/>
      <c r="AA40" s="333"/>
      <c r="AB40" s="212"/>
      <c r="AC40" s="213"/>
      <c r="AD40" s="212"/>
      <c r="AE40" s="213"/>
      <c r="AF40" s="212"/>
      <c r="AG40" s="213"/>
      <c r="AH40" s="212"/>
      <c r="AI40" s="254"/>
      <c r="AJ40" s="248"/>
      <c r="AK40" s="250"/>
      <c r="AL40" s="212"/>
      <c r="AM40" s="213"/>
      <c r="AN40" s="247">
        <f t="shared" si="0"/>
        <v>1.35</v>
      </c>
      <c r="AO40" s="215">
        <v>95.555555554999998</v>
      </c>
      <c r="AP40" s="215">
        <f t="shared" si="1"/>
        <v>128.99999999925001</v>
      </c>
    </row>
    <row r="41" spans="1:42" ht="13.2" customHeight="1">
      <c r="A41" s="277" t="s">
        <v>111</v>
      </c>
      <c r="B41" s="278"/>
      <c r="C41" s="278"/>
      <c r="D41" s="278"/>
      <c r="E41" s="279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/>
      <c r="U41" s="266"/>
      <c r="V41" s="264">
        <v>8.0000000000000002E-3</v>
      </c>
      <c r="W41" s="266">
        <f>V41*AN23</f>
        <v>0.4</v>
      </c>
      <c r="X41" s="212"/>
      <c r="Y41" s="213"/>
      <c r="Z41" s="333"/>
      <c r="AA41" s="333"/>
      <c r="AB41" s="212"/>
      <c r="AC41" s="213"/>
      <c r="AD41" s="212"/>
      <c r="AE41" s="213"/>
      <c r="AF41" s="212"/>
      <c r="AG41" s="213"/>
      <c r="AH41" s="212"/>
      <c r="AI41" s="254"/>
      <c r="AJ41" s="248"/>
      <c r="AK41" s="250"/>
      <c r="AL41" s="212"/>
      <c r="AM41" s="213"/>
      <c r="AN41" s="247">
        <f t="shared" si="0"/>
        <v>0.4</v>
      </c>
      <c r="AO41" s="215">
        <v>260</v>
      </c>
      <c r="AP41" s="215">
        <f t="shared" si="1"/>
        <v>104</v>
      </c>
    </row>
    <row r="42" spans="1:42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/>
      <c r="S42" s="266"/>
      <c r="T42" s="264">
        <v>1.2E-2</v>
      </c>
      <c r="U42" s="266">
        <f>T42*AN23</f>
        <v>0.6</v>
      </c>
      <c r="V42" s="264">
        <v>6.0000000000000001E-3</v>
      </c>
      <c r="W42" s="266">
        <f>V42*AN23</f>
        <v>0.3</v>
      </c>
      <c r="X42" s="212"/>
      <c r="Y42" s="213"/>
      <c r="Z42" s="333">
        <v>4.0000000000000001E-3</v>
      </c>
      <c r="AA42" s="334">
        <f>Z42*AN23</f>
        <v>0.2</v>
      </c>
      <c r="AB42" s="212"/>
      <c r="AC42" s="213"/>
      <c r="AD42" s="212"/>
      <c r="AE42" s="213"/>
      <c r="AF42" s="212"/>
      <c r="AG42" s="213"/>
      <c r="AH42" s="212"/>
      <c r="AI42" s="254"/>
      <c r="AJ42" s="248"/>
      <c r="AK42" s="250"/>
      <c r="AL42" s="212"/>
      <c r="AM42" s="213"/>
      <c r="AN42" s="247">
        <f t="shared" si="0"/>
        <v>1.0999999999999999</v>
      </c>
      <c r="AO42" s="215">
        <v>170</v>
      </c>
      <c r="AP42" s="215">
        <f t="shared" si="1"/>
        <v>186.99999999999997</v>
      </c>
    </row>
    <row r="43" spans="1:42">
      <c r="A43" s="443" t="s">
        <v>440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212"/>
      <c r="W43" s="213"/>
      <c r="X43" s="212"/>
      <c r="Y43" s="213"/>
      <c r="Z43" s="333"/>
      <c r="AA43" s="333"/>
      <c r="AB43" s="212"/>
      <c r="AC43" s="213"/>
      <c r="AD43" s="212"/>
      <c r="AE43" s="213"/>
      <c r="AF43" s="212"/>
      <c r="AG43" s="213"/>
      <c r="AH43" s="264"/>
      <c r="AI43" s="303"/>
      <c r="AJ43" s="264">
        <v>1.6E-2</v>
      </c>
      <c r="AK43" s="305">
        <f>AJ43*AN23</f>
        <v>0.8</v>
      </c>
      <c r="AL43" s="212"/>
      <c r="AM43" s="213"/>
      <c r="AN43" s="247">
        <f t="shared" si="0"/>
        <v>0.8</v>
      </c>
      <c r="AO43" s="215">
        <v>180</v>
      </c>
      <c r="AP43" s="215">
        <f t="shared" si="1"/>
        <v>144</v>
      </c>
    </row>
    <row r="44" spans="1:42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/>
      <c r="K44" s="266"/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12"/>
      <c r="W44" s="266"/>
      <c r="X44" s="212">
        <v>1.2E-2</v>
      </c>
      <c r="Y44" s="266">
        <f>X44*AN23</f>
        <v>0.6</v>
      </c>
      <c r="Z44" s="333"/>
      <c r="AA44" s="333"/>
      <c r="AB44" s="264"/>
      <c r="AC44" s="266"/>
      <c r="AD44" s="264">
        <v>0.06</v>
      </c>
      <c r="AE44" s="266">
        <f>AD44*AN23</f>
        <v>3</v>
      </c>
      <c r="AF44" s="212"/>
      <c r="AG44" s="213"/>
      <c r="AH44" s="212"/>
      <c r="AI44" s="254"/>
      <c r="AJ44" s="248"/>
      <c r="AK44" s="250"/>
      <c r="AL44" s="212"/>
      <c r="AM44" s="213"/>
      <c r="AN44" s="247">
        <f t="shared" si="0"/>
        <v>3.6</v>
      </c>
      <c r="AO44" s="267">
        <v>105.111111111111</v>
      </c>
      <c r="AP44" s="215">
        <f t="shared" si="1"/>
        <v>378.39999999999964</v>
      </c>
    </row>
    <row r="45" spans="1:42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12"/>
      <c r="K45" s="213"/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2"/>
      <c r="Y45" s="213"/>
      <c r="Z45" s="333"/>
      <c r="AA45" s="333"/>
      <c r="AB45" s="212"/>
      <c r="AC45" s="213"/>
      <c r="AD45" s="264"/>
      <c r="AE45" s="266"/>
      <c r="AF45" s="264">
        <v>2.7E-2</v>
      </c>
      <c r="AG45" s="266">
        <f>AF45*AN23</f>
        <v>1.35</v>
      </c>
      <c r="AH45" s="212"/>
      <c r="AI45" s="254"/>
      <c r="AJ45" s="248"/>
      <c r="AK45" s="250"/>
      <c r="AL45" s="212"/>
      <c r="AM45" s="213"/>
      <c r="AN45" s="247">
        <f t="shared" si="0"/>
        <v>1.35</v>
      </c>
      <c r="AO45" s="215">
        <v>122.222222222</v>
      </c>
      <c r="AP45" s="215">
        <f t="shared" si="1"/>
        <v>164.99999999970001</v>
      </c>
    </row>
    <row r="46" spans="1:42" ht="14.4" customHeight="1">
      <c r="A46" s="584" t="s">
        <v>114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/>
      <c r="Q46" s="266"/>
      <c r="R46" s="264">
        <v>0.2</v>
      </c>
      <c r="S46" s="266">
        <f>R46*AN23</f>
        <v>10</v>
      </c>
      <c r="T46" s="212"/>
      <c r="U46" s="213"/>
      <c r="V46" s="212"/>
      <c r="W46" s="213"/>
      <c r="X46" s="212"/>
      <c r="Y46" s="213"/>
      <c r="Z46" s="333"/>
      <c r="AA46" s="333"/>
      <c r="AB46" s="212"/>
      <c r="AC46" s="213"/>
      <c r="AD46" s="212"/>
      <c r="AE46" s="213"/>
      <c r="AF46" s="264"/>
      <c r="AG46" s="266"/>
      <c r="AH46" s="264">
        <v>0.06</v>
      </c>
      <c r="AI46" s="303">
        <f>AH46*AN23</f>
        <v>3</v>
      </c>
      <c r="AJ46" s="248"/>
      <c r="AK46" s="250"/>
      <c r="AL46" s="212"/>
      <c r="AM46" s="213"/>
      <c r="AN46" s="247">
        <f t="shared" si="0"/>
        <v>13</v>
      </c>
      <c r="AO46" s="215">
        <v>55</v>
      </c>
      <c r="AP46" s="215">
        <f t="shared" si="1"/>
        <v>715</v>
      </c>
    </row>
    <row r="47" spans="1:42">
      <c r="A47" s="448" t="s">
        <v>238</v>
      </c>
      <c r="B47" s="275"/>
      <c r="C47" s="275"/>
      <c r="D47" s="275"/>
      <c r="E47" s="276"/>
      <c r="F47" s="210"/>
      <c r="G47" s="211" t="s">
        <v>283</v>
      </c>
      <c r="H47" s="212"/>
      <c r="I47" s="213"/>
      <c r="J47" s="212"/>
      <c r="K47" s="213"/>
      <c r="L47" s="212"/>
      <c r="M47" s="213"/>
      <c r="N47" s="212"/>
      <c r="O47" s="213"/>
      <c r="P47" s="212"/>
      <c r="Q47" s="213"/>
      <c r="R47" s="212"/>
      <c r="S47" s="213"/>
      <c r="T47" s="212"/>
      <c r="U47" s="213"/>
      <c r="V47" s="212"/>
      <c r="W47" s="213"/>
      <c r="X47" s="212"/>
      <c r="Y47" s="213"/>
      <c r="Z47" s="333"/>
      <c r="AA47" s="333"/>
      <c r="AB47" s="212"/>
      <c r="AC47" s="213"/>
      <c r="AD47" s="212"/>
      <c r="AE47" s="213"/>
      <c r="AF47" s="212"/>
      <c r="AG47" s="213"/>
      <c r="AH47" s="212"/>
      <c r="AI47" s="254"/>
      <c r="AJ47" s="304"/>
      <c r="AK47" s="305"/>
      <c r="AL47" s="304">
        <v>1E-3</v>
      </c>
      <c r="AM47" s="266">
        <f>AL47*AN23</f>
        <v>0.05</v>
      </c>
      <c r="AN47" s="247">
        <f t="shared" si="0"/>
        <v>0.05</v>
      </c>
      <c r="AO47" s="215">
        <v>550</v>
      </c>
      <c r="AP47" s="215">
        <f t="shared" si="1"/>
        <v>27.5</v>
      </c>
    </row>
    <row r="48" spans="1:42">
      <c r="A48" s="448" t="s">
        <v>187</v>
      </c>
      <c r="B48" s="275"/>
      <c r="C48" s="275"/>
      <c r="D48" s="275"/>
      <c r="E48" s="276"/>
      <c r="F48" s="210"/>
      <c r="G48" s="211" t="s">
        <v>283</v>
      </c>
      <c r="H48" s="265"/>
      <c r="I48" s="266"/>
      <c r="J48" s="212"/>
      <c r="K48" s="213"/>
      <c r="L48" s="212"/>
      <c r="M48" s="213"/>
      <c r="N48" s="264"/>
      <c r="O48" s="266"/>
      <c r="P48" s="212">
        <v>1E-3</v>
      </c>
      <c r="Q48" s="266">
        <f>P48*AN23</f>
        <v>0.05</v>
      </c>
      <c r="R48" s="212"/>
      <c r="S48" s="213"/>
      <c r="T48" s="212"/>
      <c r="U48" s="213"/>
      <c r="V48" s="212"/>
      <c r="W48" s="213"/>
      <c r="X48" s="212"/>
      <c r="Y48" s="213"/>
      <c r="Z48" s="333"/>
      <c r="AA48" s="333"/>
      <c r="AB48" s="212"/>
      <c r="AC48" s="213"/>
      <c r="AD48" s="212"/>
      <c r="AE48" s="213"/>
      <c r="AF48" s="212"/>
      <c r="AG48" s="213"/>
      <c r="AH48" s="212"/>
      <c r="AI48" s="254"/>
      <c r="AJ48" s="248"/>
      <c r="AK48" s="250"/>
      <c r="AL48" s="212"/>
      <c r="AM48" s="213"/>
      <c r="AN48" s="247">
        <f t="shared" si="0"/>
        <v>0.05</v>
      </c>
      <c r="AO48" s="215">
        <v>800</v>
      </c>
      <c r="AP48" s="215">
        <f t="shared" si="1"/>
        <v>40</v>
      </c>
    </row>
    <row r="49" spans="1:42">
      <c r="A49" s="439" t="s">
        <v>394</v>
      </c>
      <c r="B49" s="275"/>
      <c r="C49" s="275"/>
      <c r="D49" s="275"/>
      <c r="E49" s="276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12"/>
      <c r="U49" s="213"/>
      <c r="V49" s="212"/>
      <c r="W49" s="213"/>
      <c r="X49" s="212"/>
      <c r="Y49" s="213"/>
      <c r="Z49" s="333"/>
      <c r="AA49" s="333"/>
      <c r="AB49" s="212"/>
      <c r="AC49" s="213"/>
      <c r="AD49" s="212"/>
      <c r="AE49" s="213"/>
      <c r="AF49" s="212"/>
      <c r="AG49" s="213"/>
      <c r="AH49" s="212"/>
      <c r="AI49" s="254"/>
      <c r="AJ49" s="462">
        <v>4.0000000000000002E-4</v>
      </c>
      <c r="AK49" s="305">
        <f>AJ49*AN23</f>
        <v>0.02</v>
      </c>
      <c r="AL49" s="212"/>
      <c r="AM49" s="213"/>
      <c r="AN49" s="247">
        <f t="shared" si="0"/>
        <v>0.02</v>
      </c>
      <c r="AO49" s="215">
        <v>550</v>
      </c>
      <c r="AP49" s="215">
        <f t="shared" si="1"/>
        <v>11</v>
      </c>
    </row>
    <row r="50" spans="1:42">
      <c r="A50" s="439" t="s">
        <v>441</v>
      </c>
      <c r="B50" s="275"/>
      <c r="C50" s="275"/>
      <c r="D50" s="275"/>
      <c r="E50" s="276"/>
      <c r="F50" s="210"/>
      <c r="G50" s="211" t="s">
        <v>283</v>
      </c>
      <c r="H50" s="212"/>
      <c r="I50" s="213"/>
      <c r="J50" s="212"/>
      <c r="K50" s="213"/>
      <c r="L50" s="212"/>
      <c r="M50" s="213"/>
      <c r="N50" s="212">
        <v>1.0999999999999999E-2</v>
      </c>
      <c r="O50" s="266">
        <f>N50*AN23</f>
        <v>0.54999999999999993</v>
      </c>
      <c r="P50" s="212"/>
      <c r="Q50" s="213"/>
      <c r="R50" s="212"/>
      <c r="S50" s="213"/>
      <c r="T50" s="212"/>
      <c r="U50" s="213"/>
      <c r="V50" s="212"/>
      <c r="W50" s="213"/>
      <c r="X50" s="212"/>
      <c r="Y50" s="213"/>
      <c r="Z50" s="333"/>
      <c r="AA50" s="333"/>
      <c r="AB50" s="212"/>
      <c r="AC50" s="213"/>
      <c r="AD50" s="212"/>
      <c r="AE50" s="213"/>
      <c r="AF50" s="212"/>
      <c r="AG50" s="213"/>
      <c r="AH50" s="212"/>
      <c r="AI50" s="254"/>
      <c r="AJ50" s="248"/>
      <c r="AK50" s="250"/>
      <c r="AL50" s="212"/>
      <c r="AM50" s="213"/>
      <c r="AN50" s="247">
        <f t="shared" si="0"/>
        <v>0.54999999999999993</v>
      </c>
      <c r="AO50" s="215">
        <v>650</v>
      </c>
      <c r="AP50" s="215">
        <f t="shared" si="1"/>
        <v>357.49999999999994</v>
      </c>
    </row>
    <row r="51" spans="1:42">
      <c r="A51" s="439" t="s">
        <v>49</v>
      </c>
      <c r="B51" s="275"/>
      <c r="C51" s="275"/>
      <c r="D51" s="275"/>
      <c r="E51" s="276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2"/>
      <c r="Y51" s="213"/>
      <c r="Z51" s="333"/>
      <c r="AA51" s="333"/>
      <c r="AB51" s="212"/>
      <c r="AC51" s="213"/>
      <c r="AD51" s="212"/>
      <c r="AE51" s="213"/>
      <c r="AF51" s="212"/>
      <c r="AG51" s="213"/>
      <c r="AH51" s="212"/>
      <c r="AI51" s="254"/>
      <c r="AJ51" s="248">
        <v>0.12</v>
      </c>
      <c r="AK51" s="250">
        <f>AJ51*AN23</f>
        <v>6</v>
      </c>
      <c r="AL51" s="212"/>
      <c r="AM51" s="213"/>
      <c r="AN51" s="247">
        <f t="shared" si="0"/>
        <v>6</v>
      </c>
      <c r="AO51" s="215">
        <v>14</v>
      </c>
      <c r="AP51" s="215">
        <f t="shared" si="1"/>
        <v>84</v>
      </c>
    </row>
    <row r="52" spans="1:42">
      <c r="A52" s="439" t="s">
        <v>57</v>
      </c>
      <c r="B52" s="275"/>
      <c r="C52" s="275"/>
      <c r="D52" s="275"/>
      <c r="E52" s="276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2">
        <v>8.0000000000000002E-3</v>
      </c>
      <c r="Y52" s="266">
        <f>X52*AN23</f>
        <v>0.4</v>
      </c>
      <c r="Z52" s="333"/>
      <c r="AA52" s="333"/>
      <c r="AB52" s="212"/>
      <c r="AC52" s="213"/>
      <c r="AD52" s="212"/>
      <c r="AE52" s="213"/>
      <c r="AF52" s="212"/>
      <c r="AG52" s="213"/>
      <c r="AH52" s="212"/>
      <c r="AI52" s="254"/>
      <c r="AJ52" s="248"/>
      <c r="AK52" s="250"/>
      <c r="AL52" s="212"/>
      <c r="AM52" s="213"/>
      <c r="AN52" s="247">
        <f t="shared" si="0"/>
        <v>0.4</v>
      </c>
      <c r="AO52" s="215">
        <v>135</v>
      </c>
      <c r="AP52" s="215">
        <f t="shared" si="1"/>
        <v>54</v>
      </c>
    </row>
    <row r="53" spans="1:42" hidden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2"/>
      <c r="Y53" s="213"/>
      <c r="Z53" s="333"/>
      <c r="AA53" s="333"/>
      <c r="AB53" s="212"/>
      <c r="AC53" s="213"/>
      <c r="AD53" s="212"/>
      <c r="AE53" s="213"/>
      <c r="AF53" s="212"/>
      <c r="AG53" s="213"/>
      <c r="AH53" s="212"/>
      <c r="AI53" s="254"/>
      <c r="AJ53" s="248"/>
      <c r="AK53" s="250"/>
      <c r="AL53" s="212"/>
      <c r="AM53" s="213"/>
      <c r="AN53" s="247">
        <f t="shared" ref="AN53:AN73" si="2">I53+K53+M53+O53+Q53+S53+U53+W53+Y53+AC53+AE53+AG53+AI53+AK53</f>
        <v>0</v>
      </c>
      <c r="AO53" s="214"/>
      <c r="AP53" s="214">
        <f t="shared" si="1"/>
        <v>0</v>
      </c>
    </row>
    <row r="54" spans="1:42" hidden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2"/>
      <c r="Y54" s="213"/>
      <c r="Z54" s="333"/>
      <c r="AA54" s="333"/>
      <c r="AB54" s="212"/>
      <c r="AC54" s="213"/>
      <c r="AD54" s="212"/>
      <c r="AE54" s="213"/>
      <c r="AF54" s="212"/>
      <c r="AG54" s="213"/>
      <c r="AH54" s="212"/>
      <c r="AI54" s="254"/>
      <c r="AJ54" s="248"/>
      <c r="AK54" s="250"/>
      <c r="AL54" s="212"/>
      <c r="AM54" s="213"/>
      <c r="AN54" s="247">
        <f t="shared" si="2"/>
        <v>0</v>
      </c>
      <c r="AO54" s="214"/>
      <c r="AP54" s="214">
        <f t="shared" si="1"/>
        <v>0</v>
      </c>
    </row>
    <row r="55" spans="1:42" hidden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2"/>
      <c r="Y55" s="213"/>
      <c r="Z55" s="333"/>
      <c r="AA55" s="333"/>
      <c r="AB55" s="212"/>
      <c r="AC55" s="213"/>
      <c r="AD55" s="212"/>
      <c r="AE55" s="213"/>
      <c r="AF55" s="212"/>
      <c r="AG55" s="213"/>
      <c r="AH55" s="212"/>
      <c r="AI55" s="254"/>
      <c r="AJ55" s="248"/>
      <c r="AK55" s="250"/>
      <c r="AL55" s="212"/>
      <c r="AM55" s="213"/>
      <c r="AN55" s="247">
        <f t="shared" si="2"/>
        <v>0</v>
      </c>
      <c r="AO55" s="214"/>
      <c r="AP55" s="214">
        <f t="shared" si="1"/>
        <v>0</v>
      </c>
    </row>
    <row r="56" spans="1:42" hidden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2"/>
      <c r="Y56" s="213"/>
      <c r="Z56" s="333"/>
      <c r="AA56" s="333"/>
      <c r="AB56" s="212"/>
      <c r="AC56" s="213"/>
      <c r="AD56" s="212"/>
      <c r="AE56" s="213"/>
      <c r="AF56" s="212"/>
      <c r="AG56" s="213"/>
      <c r="AH56" s="212"/>
      <c r="AI56" s="254"/>
      <c r="AJ56" s="248"/>
      <c r="AK56" s="250"/>
      <c r="AL56" s="212"/>
      <c r="AM56" s="213"/>
      <c r="AN56" s="247">
        <f t="shared" si="2"/>
        <v>0</v>
      </c>
      <c r="AO56" s="214"/>
      <c r="AP56" s="214">
        <f t="shared" si="1"/>
        <v>0</v>
      </c>
    </row>
    <row r="57" spans="1:42" hidden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2"/>
      <c r="Y57" s="213"/>
      <c r="Z57" s="333"/>
      <c r="AA57" s="333"/>
      <c r="AB57" s="212"/>
      <c r="AC57" s="213"/>
      <c r="AD57" s="212"/>
      <c r="AE57" s="213"/>
      <c r="AF57" s="212"/>
      <c r="AG57" s="213"/>
      <c r="AH57" s="212"/>
      <c r="AI57" s="254"/>
      <c r="AJ57" s="248"/>
      <c r="AK57" s="250"/>
      <c r="AL57" s="212"/>
      <c r="AM57" s="213"/>
      <c r="AN57" s="247">
        <f t="shared" si="2"/>
        <v>0</v>
      </c>
      <c r="AO57" s="214"/>
      <c r="AP57" s="214">
        <f t="shared" si="1"/>
        <v>0</v>
      </c>
    </row>
    <row r="58" spans="1:42" hidden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2"/>
      <c r="Y58" s="213"/>
      <c r="Z58" s="333"/>
      <c r="AA58" s="333"/>
      <c r="AB58" s="212"/>
      <c r="AC58" s="213"/>
      <c r="AD58" s="212"/>
      <c r="AE58" s="213"/>
      <c r="AF58" s="212"/>
      <c r="AG58" s="213"/>
      <c r="AH58" s="212"/>
      <c r="AI58" s="254"/>
      <c r="AJ58" s="248"/>
      <c r="AK58" s="250"/>
      <c r="AL58" s="212"/>
      <c r="AM58" s="213"/>
      <c r="AN58" s="247">
        <f t="shared" si="2"/>
        <v>0</v>
      </c>
      <c r="AO58" s="214"/>
      <c r="AP58" s="214">
        <f t="shared" si="1"/>
        <v>0</v>
      </c>
    </row>
    <row r="59" spans="1:42" hidden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2"/>
      <c r="Y59" s="213"/>
      <c r="Z59" s="333"/>
      <c r="AA59" s="333"/>
      <c r="AB59" s="212"/>
      <c r="AC59" s="213"/>
      <c r="AD59" s="212"/>
      <c r="AE59" s="213"/>
      <c r="AF59" s="212"/>
      <c r="AG59" s="213"/>
      <c r="AH59" s="212"/>
      <c r="AI59" s="254"/>
      <c r="AJ59" s="248"/>
      <c r="AK59" s="250"/>
      <c r="AL59" s="212"/>
      <c r="AM59" s="213"/>
      <c r="AN59" s="247">
        <f t="shared" si="2"/>
        <v>0</v>
      </c>
      <c r="AO59" s="214"/>
      <c r="AP59" s="214">
        <f t="shared" si="1"/>
        <v>0</v>
      </c>
    </row>
    <row r="60" spans="1:42" hidden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2"/>
      <c r="Y60" s="213"/>
      <c r="Z60" s="333"/>
      <c r="AA60" s="333"/>
      <c r="AB60" s="212"/>
      <c r="AC60" s="213"/>
      <c r="AD60" s="212"/>
      <c r="AE60" s="213"/>
      <c r="AF60" s="212"/>
      <c r="AG60" s="213"/>
      <c r="AH60" s="212"/>
      <c r="AI60" s="254"/>
      <c r="AJ60" s="248"/>
      <c r="AK60" s="250"/>
      <c r="AL60" s="212"/>
      <c r="AM60" s="213"/>
      <c r="AN60" s="247">
        <f t="shared" si="2"/>
        <v>0</v>
      </c>
      <c r="AO60" s="214"/>
      <c r="AP60" s="214">
        <f t="shared" si="1"/>
        <v>0</v>
      </c>
    </row>
    <row r="61" spans="1:42" hidden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2"/>
      <c r="Y61" s="213"/>
      <c r="Z61" s="333"/>
      <c r="AA61" s="333"/>
      <c r="AB61" s="212"/>
      <c r="AC61" s="213"/>
      <c r="AD61" s="212"/>
      <c r="AE61" s="213"/>
      <c r="AF61" s="212"/>
      <c r="AG61" s="213"/>
      <c r="AH61" s="212"/>
      <c r="AI61" s="254"/>
      <c r="AJ61" s="248"/>
      <c r="AK61" s="250"/>
      <c r="AL61" s="212"/>
      <c r="AM61" s="213"/>
      <c r="AN61" s="247">
        <f t="shared" si="2"/>
        <v>0</v>
      </c>
      <c r="AO61" s="214"/>
      <c r="AP61" s="214">
        <f t="shared" si="1"/>
        <v>0</v>
      </c>
    </row>
    <row r="62" spans="1:42" hidden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2"/>
      <c r="Y62" s="213"/>
      <c r="Z62" s="333"/>
      <c r="AA62" s="333"/>
      <c r="AB62" s="212"/>
      <c r="AC62" s="213"/>
      <c r="AD62" s="212"/>
      <c r="AE62" s="213"/>
      <c r="AF62" s="212"/>
      <c r="AG62" s="213"/>
      <c r="AH62" s="212"/>
      <c r="AI62" s="254"/>
      <c r="AJ62" s="248"/>
      <c r="AK62" s="250"/>
      <c r="AL62" s="212"/>
      <c r="AM62" s="213"/>
      <c r="AN62" s="247">
        <f t="shared" si="2"/>
        <v>0</v>
      </c>
      <c r="AO62" s="214"/>
      <c r="AP62" s="214">
        <f t="shared" si="1"/>
        <v>0</v>
      </c>
    </row>
    <row r="63" spans="1:42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2"/>
      <c r="Y63" s="213"/>
      <c r="Z63" s="333"/>
      <c r="AA63" s="333"/>
      <c r="AB63" s="212"/>
      <c r="AC63" s="213"/>
      <c r="AD63" s="212"/>
      <c r="AE63" s="213"/>
      <c r="AF63" s="212"/>
      <c r="AG63" s="213"/>
      <c r="AH63" s="212"/>
      <c r="AI63" s="254"/>
      <c r="AJ63" s="248"/>
      <c r="AK63" s="250"/>
      <c r="AL63" s="212"/>
      <c r="AM63" s="213"/>
      <c r="AN63" s="247">
        <f t="shared" si="2"/>
        <v>0</v>
      </c>
      <c r="AO63" s="214"/>
      <c r="AP63" s="214">
        <f t="shared" si="1"/>
        <v>0</v>
      </c>
    </row>
    <row r="64" spans="1:42" hidden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2"/>
      <c r="Y64" s="213"/>
      <c r="Z64" s="333"/>
      <c r="AA64" s="333"/>
      <c r="AB64" s="212"/>
      <c r="AC64" s="213"/>
      <c r="AD64" s="212"/>
      <c r="AE64" s="213"/>
      <c r="AF64" s="212"/>
      <c r="AG64" s="213"/>
      <c r="AH64" s="212"/>
      <c r="AI64" s="254"/>
      <c r="AJ64" s="248"/>
      <c r="AK64" s="250"/>
      <c r="AL64" s="212"/>
      <c r="AM64" s="213"/>
      <c r="AN64" s="247">
        <f t="shared" si="2"/>
        <v>0</v>
      </c>
      <c r="AO64" s="214"/>
      <c r="AP64" s="214">
        <f t="shared" si="1"/>
        <v>0</v>
      </c>
    </row>
    <row r="65" spans="1:42" hidden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2"/>
      <c r="Y65" s="213"/>
      <c r="Z65" s="333"/>
      <c r="AA65" s="333"/>
      <c r="AB65" s="212"/>
      <c r="AC65" s="213"/>
      <c r="AD65" s="212"/>
      <c r="AE65" s="213"/>
      <c r="AF65" s="212"/>
      <c r="AG65" s="213"/>
      <c r="AH65" s="212"/>
      <c r="AI65" s="254"/>
      <c r="AJ65" s="248"/>
      <c r="AK65" s="250"/>
      <c r="AL65" s="212"/>
      <c r="AM65" s="213"/>
      <c r="AN65" s="247">
        <f t="shared" si="2"/>
        <v>0</v>
      </c>
      <c r="AO65" s="214"/>
      <c r="AP65" s="214">
        <f t="shared" si="1"/>
        <v>0</v>
      </c>
    </row>
    <row r="66" spans="1:42" hidden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2"/>
      <c r="Y66" s="213"/>
      <c r="Z66" s="333"/>
      <c r="AA66" s="333"/>
      <c r="AB66" s="212"/>
      <c r="AC66" s="213"/>
      <c r="AD66" s="212"/>
      <c r="AE66" s="213"/>
      <c r="AF66" s="212"/>
      <c r="AG66" s="213"/>
      <c r="AH66" s="212"/>
      <c r="AI66" s="254"/>
      <c r="AJ66" s="248"/>
      <c r="AK66" s="250"/>
      <c r="AL66" s="212"/>
      <c r="AM66" s="213"/>
      <c r="AN66" s="247">
        <f t="shared" si="2"/>
        <v>0</v>
      </c>
      <c r="AO66" s="214"/>
      <c r="AP66" s="214">
        <f t="shared" si="1"/>
        <v>0</v>
      </c>
    </row>
    <row r="67" spans="1:42" hidden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2"/>
      <c r="Y67" s="213"/>
      <c r="Z67" s="333"/>
      <c r="AA67" s="333"/>
      <c r="AB67" s="212"/>
      <c r="AC67" s="213"/>
      <c r="AD67" s="212"/>
      <c r="AE67" s="213"/>
      <c r="AF67" s="212"/>
      <c r="AG67" s="213"/>
      <c r="AH67" s="212"/>
      <c r="AI67" s="254"/>
      <c r="AJ67" s="248"/>
      <c r="AK67" s="250"/>
      <c r="AL67" s="212"/>
      <c r="AM67" s="213"/>
      <c r="AN67" s="247">
        <f t="shared" si="2"/>
        <v>0</v>
      </c>
      <c r="AO67" s="214"/>
      <c r="AP67" s="214">
        <f t="shared" si="1"/>
        <v>0</v>
      </c>
    </row>
    <row r="68" spans="1:42" hidden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2"/>
      <c r="Y68" s="213"/>
      <c r="Z68" s="333"/>
      <c r="AA68" s="333"/>
      <c r="AB68" s="212"/>
      <c r="AC68" s="213"/>
      <c r="AD68" s="212"/>
      <c r="AE68" s="213"/>
      <c r="AF68" s="212"/>
      <c r="AG68" s="213"/>
      <c r="AH68" s="212"/>
      <c r="AI68" s="254"/>
      <c r="AJ68" s="248"/>
      <c r="AK68" s="250"/>
      <c r="AL68" s="212"/>
      <c r="AM68" s="213"/>
      <c r="AN68" s="247">
        <f t="shared" si="2"/>
        <v>0</v>
      </c>
      <c r="AO68" s="214"/>
      <c r="AP68" s="214">
        <f t="shared" si="1"/>
        <v>0</v>
      </c>
    </row>
    <row r="69" spans="1:42" hidden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2"/>
      <c r="Y69" s="213"/>
      <c r="Z69" s="333"/>
      <c r="AA69" s="333"/>
      <c r="AB69" s="212"/>
      <c r="AC69" s="213"/>
      <c r="AD69" s="212"/>
      <c r="AE69" s="213"/>
      <c r="AF69" s="212"/>
      <c r="AG69" s="213"/>
      <c r="AH69" s="212"/>
      <c r="AI69" s="254"/>
      <c r="AJ69" s="248"/>
      <c r="AK69" s="250"/>
      <c r="AL69" s="212"/>
      <c r="AM69" s="213"/>
      <c r="AN69" s="247">
        <f t="shared" si="2"/>
        <v>0</v>
      </c>
      <c r="AO69" s="214"/>
      <c r="AP69" s="214">
        <f t="shared" si="1"/>
        <v>0</v>
      </c>
    </row>
    <row r="70" spans="1:42" hidden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2"/>
      <c r="Y70" s="213"/>
      <c r="Z70" s="333"/>
      <c r="AA70" s="333"/>
      <c r="AB70" s="212"/>
      <c r="AC70" s="213"/>
      <c r="AD70" s="212"/>
      <c r="AE70" s="213"/>
      <c r="AF70" s="212"/>
      <c r="AG70" s="213"/>
      <c r="AH70" s="212"/>
      <c r="AI70" s="254"/>
      <c r="AJ70" s="259"/>
      <c r="AK70" s="260"/>
      <c r="AL70" s="212"/>
      <c r="AM70" s="213"/>
      <c r="AN70" s="247">
        <f t="shared" si="2"/>
        <v>0</v>
      </c>
      <c r="AO70" s="214"/>
      <c r="AP70" s="214">
        <f t="shared" si="1"/>
        <v>0</v>
      </c>
    </row>
    <row r="71" spans="1:42" hidden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2"/>
      <c r="Y71" s="213"/>
      <c r="Z71" s="333"/>
      <c r="AA71" s="333"/>
      <c r="AB71" s="212"/>
      <c r="AC71" s="213"/>
      <c r="AD71" s="212"/>
      <c r="AE71" s="213"/>
      <c r="AF71" s="212"/>
      <c r="AG71" s="213"/>
      <c r="AH71" s="212"/>
      <c r="AI71" s="254"/>
      <c r="AJ71" s="248"/>
      <c r="AK71" s="250"/>
      <c r="AL71" s="212"/>
      <c r="AM71" s="213"/>
      <c r="AN71" s="247">
        <f t="shared" si="2"/>
        <v>0</v>
      </c>
      <c r="AO71" s="214"/>
      <c r="AP71" s="214">
        <f t="shared" si="1"/>
        <v>0</v>
      </c>
    </row>
    <row r="72" spans="1:42" hidden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2"/>
      <c r="Y72" s="213"/>
      <c r="Z72" s="333"/>
      <c r="AA72" s="333"/>
      <c r="AB72" s="212"/>
      <c r="AC72" s="213"/>
      <c r="AD72" s="212"/>
      <c r="AE72" s="213"/>
      <c r="AF72" s="212"/>
      <c r="AG72" s="213"/>
      <c r="AH72" s="212"/>
      <c r="AI72" s="254"/>
      <c r="AJ72" s="248"/>
      <c r="AK72" s="250"/>
      <c r="AL72" s="212"/>
      <c r="AM72" s="213"/>
      <c r="AN72" s="247">
        <f t="shared" si="2"/>
        <v>0</v>
      </c>
      <c r="AO72" s="214"/>
      <c r="AP72" s="214">
        <f t="shared" si="1"/>
        <v>0</v>
      </c>
    </row>
    <row r="73" spans="1:42" hidden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2"/>
      <c r="Y73" s="213"/>
      <c r="Z73" s="333"/>
      <c r="AA73" s="333"/>
      <c r="AB73" s="212"/>
      <c r="AC73" s="213"/>
      <c r="AD73" s="212"/>
      <c r="AE73" s="213"/>
      <c r="AF73" s="212"/>
      <c r="AG73" s="213"/>
      <c r="AH73" s="212"/>
      <c r="AI73" s="254"/>
      <c r="AJ73" s="248"/>
      <c r="AK73" s="250"/>
      <c r="AL73" s="212"/>
      <c r="AM73" s="213"/>
      <c r="AN73" s="247">
        <f t="shared" si="2"/>
        <v>0</v>
      </c>
      <c r="AO73" s="214"/>
      <c r="AP73" s="214">
        <f t="shared" si="1"/>
        <v>0</v>
      </c>
    </row>
    <row r="74" spans="1:42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7.4999999999999997E-2</v>
      </c>
      <c r="I74" s="266">
        <f>H74*AN23</f>
        <v>3.75</v>
      </c>
      <c r="J74" s="212"/>
      <c r="K74" s="213"/>
      <c r="L74" s="212"/>
      <c r="M74" s="213"/>
      <c r="N74" s="212"/>
      <c r="O74" s="213"/>
      <c r="P74" s="212"/>
      <c r="Q74" s="213"/>
      <c r="R74" s="212"/>
      <c r="S74" s="213"/>
      <c r="T74" s="264"/>
      <c r="U74" s="266"/>
      <c r="V74" s="264">
        <v>0.2</v>
      </c>
      <c r="W74" s="266">
        <f>V74*AN23</f>
        <v>10</v>
      </c>
      <c r="X74" s="212"/>
      <c r="Y74" s="213"/>
      <c r="Z74" s="333"/>
      <c r="AA74" s="333"/>
      <c r="AB74" s="212"/>
      <c r="AC74" s="213"/>
      <c r="AD74" s="212"/>
      <c r="AE74" s="213"/>
      <c r="AF74" s="264"/>
      <c r="AG74" s="266"/>
      <c r="AH74" s="212"/>
      <c r="AI74" s="254"/>
      <c r="AJ74" s="248"/>
      <c r="AK74" s="250"/>
      <c r="AL74" s="212"/>
      <c r="AM74" s="213"/>
      <c r="AN74" s="247">
        <f t="shared" ref="AN74" si="3">I74+K74+M74+O74+Q74+S74+U74+W74+Y74+AA74+AC74+AE74+AG74+AI74+AK74+AM74</f>
        <v>13.75</v>
      </c>
      <c r="AO74" s="214"/>
      <c r="AP74" s="214">
        <f t="shared" si="1"/>
        <v>0</v>
      </c>
    </row>
    <row r="75" spans="1:42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200"/>
      <c r="Y75" s="198"/>
      <c r="Z75" s="306"/>
      <c r="AA75" s="306"/>
      <c r="AB75" s="200"/>
      <c r="AC75" s="198"/>
      <c r="AD75" s="200"/>
      <c r="AE75" s="198"/>
      <c r="AF75" s="200"/>
      <c r="AG75" s="198"/>
      <c r="AH75" s="200"/>
      <c r="AI75" s="255"/>
      <c r="AJ75" s="259"/>
      <c r="AK75" s="260"/>
      <c r="AL75" s="200"/>
      <c r="AM75" s="198"/>
      <c r="AN75" s="197"/>
      <c r="AO75" s="247"/>
      <c r="AP75" s="268">
        <f>SUM(AP25:AP74)</f>
        <v>9254.2576086927002</v>
      </c>
    </row>
    <row r="76" spans="1:42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200"/>
      <c r="Y76" s="198"/>
      <c r="Z76" s="306"/>
      <c r="AA76" s="306"/>
      <c r="AB76" s="200"/>
      <c r="AC76" s="198"/>
      <c r="AD76" s="200"/>
      <c r="AE76" s="198"/>
      <c r="AF76" s="200"/>
      <c r="AG76" s="198"/>
      <c r="AH76" s="200"/>
      <c r="AI76" s="306"/>
      <c r="AJ76" s="200"/>
      <c r="AK76" s="198"/>
      <c r="AL76" s="200"/>
      <c r="AM76" s="198"/>
      <c r="AN76" s="197"/>
      <c r="AO76" s="197"/>
      <c r="AP76" s="197"/>
    </row>
    <row r="77" spans="1:42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187"/>
      <c r="Y77" s="306"/>
      <c r="Z77" s="189"/>
      <c r="AA77" s="189"/>
      <c r="AB77" s="216"/>
      <c r="AC77" s="189"/>
      <c r="AD77" s="187"/>
      <c r="AE77" s="306"/>
      <c r="AF77" s="306"/>
      <c r="AG77" s="306"/>
      <c r="AH77" s="306"/>
      <c r="AI77" s="187"/>
      <c r="AJ77" s="187"/>
      <c r="AK77" s="187"/>
      <c r="AL77" s="187"/>
      <c r="AM77" s="187"/>
      <c r="AN77" s="187"/>
      <c r="AO77" s="187"/>
      <c r="AP77" s="187"/>
    </row>
    <row r="78" spans="1:42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272"/>
      <c r="L78" s="272"/>
      <c r="M78" s="272"/>
      <c r="N78" s="272"/>
      <c r="O78" s="272" t="s">
        <v>293</v>
      </c>
      <c r="P78" s="272"/>
      <c r="Q78" s="272"/>
      <c r="R78" s="272"/>
      <c r="S78" s="272"/>
      <c r="T78" s="272"/>
      <c r="U78" s="272"/>
      <c r="V78" s="187"/>
      <c r="W78" s="187"/>
      <c r="X78" s="187"/>
      <c r="Y78" s="187"/>
      <c r="Z78" s="187"/>
      <c r="AA78" s="187"/>
      <c r="AB78" s="187" t="s">
        <v>292</v>
      </c>
      <c r="AC78" s="187"/>
      <c r="AD78" s="187"/>
      <c r="AE78" s="187"/>
      <c r="AF78" s="272" t="s">
        <v>293</v>
      </c>
      <c r="AG78" s="272"/>
      <c r="AH78" s="272"/>
      <c r="AI78" s="272"/>
      <c r="AJ78" s="272"/>
      <c r="AK78" s="272"/>
      <c r="AL78" s="187"/>
      <c r="AM78" s="187"/>
      <c r="AN78" s="187"/>
      <c r="AO78" s="187"/>
      <c r="AP78" s="187"/>
    </row>
    <row r="79" spans="1:42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270"/>
      <c r="Y79" s="219"/>
      <c r="Z79" s="219"/>
      <c r="AA79" s="219"/>
      <c r="AB79" s="219"/>
      <c r="AC79" s="219"/>
      <c r="AD79" s="220"/>
      <c r="AE79" s="219"/>
      <c r="AF79" s="219"/>
      <c r="AG79" s="330"/>
      <c r="AH79" s="216"/>
      <c r="AI79" s="220"/>
      <c r="AJ79" s="270"/>
      <c r="AK79" s="55"/>
      <c r="AM79" s="220"/>
      <c r="AN79" s="220"/>
      <c r="AO79" s="220"/>
      <c r="AP79" s="220"/>
    </row>
    <row r="80" spans="1:42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270"/>
      <c r="Y80" s="220" t="s">
        <v>292</v>
      </c>
      <c r="Z80" s="220"/>
      <c r="AA80" s="220"/>
      <c r="AB80" s="220"/>
      <c r="AC80" s="220"/>
      <c r="AD80" s="220"/>
      <c r="AE80" s="220" t="s">
        <v>293</v>
      </c>
      <c r="AF80" s="220"/>
      <c r="AG80" s="220"/>
      <c r="AH80" s="220"/>
      <c r="AI80" s="220"/>
      <c r="AJ80" s="220"/>
      <c r="AK80" s="220"/>
      <c r="AM80" s="220"/>
      <c r="AN80" s="220"/>
      <c r="AO80" s="220"/>
      <c r="AP80" s="220"/>
    </row>
    <row r="81" spans="1:42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599"/>
      <c r="P81" s="599"/>
      <c r="Q81" s="599"/>
      <c r="R81" s="599"/>
      <c r="S81" s="599"/>
      <c r="T81" s="599"/>
      <c r="U81" s="599"/>
      <c r="V81" s="599"/>
      <c r="W81" s="599"/>
      <c r="X81" s="599"/>
      <c r="Y81" s="270"/>
      <c r="Z81" s="438"/>
      <c r="AA81" s="438"/>
      <c r="AB81" s="270"/>
      <c r="AC81" s="270"/>
      <c r="AD81" s="270"/>
      <c r="AE81" s="270"/>
      <c r="AF81" s="270"/>
      <c r="AG81" s="590"/>
      <c r="AH81" s="590"/>
      <c r="AI81" s="590"/>
      <c r="AJ81" s="590"/>
      <c r="AK81" s="590"/>
      <c r="AL81" s="220"/>
      <c r="AM81" s="220"/>
      <c r="AN81" s="220"/>
      <c r="AO81" s="220"/>
      <c r="AP81" s="220"/>
    </row>
    <row r="82" spans="1:42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270"/>
      <c r="Z82" s="438"/>
      <c r="AA82" s="438"/>
      <c r="AB82" s="270"/>
      <c r="AC82" s="270"/>
      <c r="AD82" s="270"/>
      <c r="AE82" s="270"/>
      <c r="AF82" s="270"/>
      <c r="AG82" s="270"/>
      <c r="AH82" s="270"/>
      <c r="AI82" s="270"/>
      <c r="AJ82" s="270"/>
      <c r="AK82" s="271"/>
      <c r="AL82" s="220"/>
      <c r="AM82" s="220"/>
      <c r="AN82" s="220"/>
      <c r="AO82" s="220"/>
      <c r="AP82" s="220"/>
    </row>
  </sheetData>
  <mergeCells count="111">
    <mergeCell ref="A81:G81"/>
    <mergeCell ref="H81:M81"/>
    <mergeCell ref="O81:X81"/>
    <mergeCell ref="AG81:AK81"/>
    <mergeCell ref="A82:G82"/>
    <mergeCell ref="H82:M82"/>
    <mergeCell ref="O82:X82"/>
    <mergeCell ref="A75:E76"/>
    <mergeCell ref="N80:R80"/>
    <mergeCell ref="A69:E69"/>
    <mergeCell ref="A70:E70"/>
    <mergeCell ref="A71:E71"/>
    <mergeCell ref="A72:E72"/>
    <mergeCell ref="A73:E73"/>
    <mergeCell ref="A74:E74"/>
    <mergeCell ref="A46:E46"/>
    <mergeCell ref="A63:E63"/>
    <mergeCell ref="A64:E64"/>
    <mergeCell ref="A65:E65"/>
    <mergeCell ref="A67:E67"/>
    <mergeCell ref="A68:E68"/>
    <mergeCell ref="A33:E33"/>
    <mergeCell ref="A34:E34"/>
    <mergeCell ref="A35:E35"/>
    <mergeCell ref="A37:E37"/>
    <mergeCell ref="A44:E44"/>
    <mergeCell ref="A45:E45"/>
    <mergeCell ref="A27:E27"/>
    <mergeCell ref="A28:E28"/>
    <mergeCell ref="A29:E29"/>
    <mergeCell ref="A30:E30"/>
    <mergeCell ref="A31:E31"/>
    <mergeCell ref="A32:E32"/>
    <mergeCell ref="A40:E40"/>
    <mergeCell ref="AF24:AG24"/>
    <mergeCell ref="AH24:AI24"/>
    <mergeCell ref="AJ24:AK24"/>
    <mergeCell ref="AL24:AM24"/>
    <mergeCell ref="A25:E25"/>
    <mergeCell ref="A26:E26"/>
    <mergeCell ref="R24:S24"/>
    <mergeCell ref="T24:U24"/>
    <mergeCell ref="V24:W24"/>
    <mergeCell ref="X24:Y24"/>
    <mergeCell ref="AB24:AC24"/>
    <mergeCell ref="AD24:AE24"/>
    <mergeCell ref="A24:E24"/>
    <mergeCell ref="H24:I24"/>
    <mergeCell ref="J24:K24"/>
    <mergeCell ref="L24:M24"/>
    <mergeCell ref="N24:O24"/>
    <mergeCell ref="P24:Q24"/>
    <mergeCell ref="Z24:AA24"/>
    <mergeCell ref="A22:E22"/>
    <mergeCell ref="AN22:AP22"/>
    <mergeCell ref="A23:E23"/>
    <mergeCell ref="H23:O23"/>
    <mergeCell ref="P23:Y23"/>
    <mergeCell ref="X21:Y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V21:W21"/>
    <mergeCell ref="F19:F21"/>
    <mergeCell ref="AN19:AP19"/>
    <mergeCell ref="H21:I21"/>
    <mergeCell ref="J21:K21"/>
    <mergeCell ref="A16:N16"/>
    <mergeCell ref="O16:R16"/>
    <mergeCell ref="S16:U16"/>
    <mergeCell ref="V16:Y16"/>
    <mergeCell ref="AH16:AO16"/>
    <mergeCell ref="A18:F18"/>
    <mergeCell ref="G18:G21"/>
    <mergeCell ref="H18:AM18"/>
    <mergeCell ref="AN18:AP18"/>
    <mergeCell ref="A19:E21"/>
    <mergeCell ref="AJ21:AK21"/>
    <mergeCell ref="R19:S20"/>
    <mergeCell ref="H19:Q20"/>
    <mergeCell ref="AJ19:AM20"/>
    <mergeCell ref="T19:AI20"/>
    <mergeCell ref="AL21:AM21"/>
    <mergeCell ref="A15:N15"/>
    <mergeCell ref="O15:R15"/>
    <mergeCell ref="S15:U15"/>
    <mergeCell ref="V15:Y15"/>
    <mergeCell ref="D9:F11"/>
    <mergeCell ref="G7:I11"/>
    <mergeCell ref="J7:N11"/>
    <mergeCell ref="O7:R11"/>
    <mergeCell ref="S7:U11"/>
    <mergeCell ref="V7:Y11"/>
    <mergeCell ref="A5:G5"/>
    <mergeCell ref="A1:T1"/>
    <mergeCell ref="B2:F2"/>
    <mergeCell ref="B3:F3"/>
    <mergeCell ref="G2:M2"/>
    <mergeCell ref="G3:M3"/>
    <mergeCell ref="V2:AH2"/>
    <mergeCell ref="A14:N14"/>
    <mergeCell ref="O14:R14"/>
    <mergeCell ref="S14:U14"/>
    <mergeCell ref="V14:Y14"/>
  </mergeCells>
  <pageMargins left="0" right="0" top="0" bottom="0" header="0.51180555555555496" footer="0.51180555555555496"/>
  <pageSetup paperSize="9" scale="58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2"/>
  <sheetViews>
    <sheetView topLeftCell="A4" workbookViewId="0">
      <selection activeCell="D46" sqref="D46"/>
    </sheetView>
  </sheetViews>
  <sheetFormatPr defaultRowHeight="14.4"/>
  <cols>
    <col min="1" max="1" width="42.88671875" customWidth="1"/>
    <col min="2" max="2" width="7.33203125"/>
    <col min="3" max="3" width="7"/>
    <col min="4" max="5" width="7.33203125"/>
    <col min="6" max="7" width="7.44140625"/>
    <col min="8" max="8" width="6.88671875"/>
    <col min="9" max="10" width="6.33203125"/>
    <col min="11" max="11" width="6.44140625"/>
    <col min="12" max="12" width="5.33203125"/>
    <col min="13" max="14" width="5.6640625"/>
    <col min="15" max="15" width="6.6640625"/>
    <col min="16" max="16" width="5.6640625"/>
    <col min="17" max="17" width="5.88671875"/>
    <col min="18" max="18" width="5.6640625"/>
    <col min="19" max="19" width="7"/>
    <col min="20" max="20" width="6.6640625"/>
    <col min="21" max="21" width="6"/>
    <col min="22" max="23" width="6.33203125"/>
    <col min="24" max="24" width="7.109375"/>
    <col min="25" max="25" width="7"/>
    <col min="26" max="26" width="6.88671875"/>
    <col min="27" max="27" width="6.6640625" customWidth="1"/>
    <col min="28" max="28" width="7" customWidth="1"/>
    <col min="29" max="1025" width="8.5546875"/>
  </cols>
  <sheetData>
    <row r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</row>
    <row r="3" spans="1:29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29">
      <c r="A4" s="5" t="s">
        <v>279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29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29">
      <c r="A6" s="13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29">
      <c r="A7" s="1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29">
      <c r="A8" s="23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29">
      <c r="A9" s="23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29">
      <c r="A10" s="23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>
      <c r="A11" s="23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>
      <c r="A12" s="30"/>
      <c r="B12" s="29"/>
      <c r="C12" s="29"/>
      <c r="D12" s="29"/>
      <c r="E12" s="56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>
      <c r="A13" s="63" t="s">
        <v>160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9" ht="139.80000000000001">
      <c r="A14" s="81" t="s">
        <v>86</v>
      </c>
      <c r="B14" s="81"/>
      <c r="C14" s="35" t="s">
        <v>87</v>
      </c>
      <c r="D14" s="35" t="s">
        <v>38</v>
      </c>
      <c r="E14" s="35" t="s">
        <v>39</v>
      </c>
      <c r="F14" s="35" t="s">
        <v>182</v>
      </c>
      <c r="G14" s="33" t="s">
        <v>40</v>
      </c>
      <c r="H14" s="65" t="s">
        <v>188</v>
      </c>
      <c r="I14" s="35" t="s">
        <v>42</v>
      </c>
      <c r="J14" s="35" t="s">
        <v>44</v>
      </c>
      <c r="K14" s="35" t="s">
        <v>45</v>
      </c>
      <c r="L14" s="35" t="s">
        <v>161</v>
      </c>
      <c r="M14" s="35" t="s">
        <v>251</v>
      </c>
      <c r="N14" s="35" t="s">
        <v>191</v>
      </c>
      <c r="O14" s="35" t="s">
        <v>239</v>
      </c>
      <c r="P14" s="35" t="s">
        <v>49</v>
      </c>
      <c r="Q14" s="35" t="s">
        <v>249</v>
      </c>
      <c r="R14" s="35" t="s">
        <v>56</v>
      </c>
      <c r="S14" s="35" t="s">
        <v>125</v>
      </c>
      <c r="T14" s="35" t="s">
        <v>54</v>
      </c>
      <c r="U14" s="35" t="s">
        <v>51</v>
      </c>
      <c r="V14" s="35" t="s">
        <v>234</v>
      </c>
      <c r="W14" s="35" t="s">
        <v>94</v>
      </c>
      <c r="X14" s="35" t="s">
        <v>93</v>
      </c>
      <c r="Y14" s="35" t="s">
        <v>52</v>
      </c>
      <c r="Z14" s="35" t="s">
        <v>57</v>
      </c>
      <c r="AA14" s="35" t="s">
        <v>92</v>
      </c>
      <c r="AB14" s="103" t="s">
        <v>43</v>
      </c>
      <c r="AC14" s="35" t="s">
        <v>58</v>
      </c>
    </row>
    <row r="15" spans="1:29">
      <c r="A15" s="81" t="s">
        <v>59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>
      <c r="A16" s="81" t="s">
        <v>167</v>
      </c>
      <c r="B16" s="81" t="s">
        <v>61</v>
      </c>
      <c r="C16" s="81" t="s">
        <v>67</v>
      </c>
      <c r="D16" s="81"/>
      <c r="E16" s="81">
        <v>5</v>
      </c>
      <c r="F16" s="81">
        <v>5</v>
      </c>
      <c r="G16" s="81">
        <v>75.599999999999994</v>
      </c>
      <c r="H16" s="81"/>
      <c r="I16" s="81"/>
      <c r="J16" s="81"/>
      <c r="K16" s="81"/>
      <c r="L16" s="81"/>
      <c r="M16" s="81">
        <v>23.1</v>
      </c>
      <c r="N16" s="81"/>
      <c r="O16" s="81"/>
      <c r="P16" s="81"/>
      <c r="Q16" s="81"/>
      <c r="R16" s="81"/>
      <c r="S16" s="81"/>
      <c r="T16" s="81"/>
      <c r="U16" s="81">
        <v>1.5</v>
      </c>
      <c r="V16" s="81"/>
      <c r="W16" s="81"/>
      <c r="X16" s="81"/>
      <c r="Y16" s="81"/>
      <c r="Z16" s="81"/>
      <c r="AA16" s="81"/>
      <c r="AB16" s="81"/>
      <c r="AC16" s="81">
        <v>50.2</v>
      </c>
    </row>
    <row r="17" spans="1:29">
      <c r="A17" s="81"/>
      <c r="B17" s="81"/>
      <c r="C17" s="81"/>
      <c r="D17" s="81"/>
      <c r="E17" s="81">
        <f>E16*B46</f>
        <v>55</v>
      </c>
      <c r="F17" s="81">
        <f>F16*B46</f>
        <v>55</v>
      </c>
      <c r="G17" s="81">
        <f>G16*B46</f>
        <v>831.59999999999991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>
        <f>U16*B46</f>
        <v>16.5</v>
      </c>
      <c r="V17" s="81"/>
      <c r="W17" s="81"/>
      <c r="X17" s="81"/>
      <c r="Y17" s="81"/>
      <c r="Z17" s="81"/>
      <c r="AA17" s="81"/>
      <c r="AB17" s="81"/>
      <c r="AC17" s="81">
        <f>AC16*B46</f>
        <v>552.20000000000005</v>
      </c>
    </row>
    <row r="18" spans="1:29" ht="15" customHeight="1">
      <c r="A18" s="120" t="s">
        <v>250</v>
      </c>
      <c r="B18" s="81" t="s">
        <v>61</v>
      </c>
      <c r="C18" s="81">
        <v>30</v>
      </c>
      <c r="D18" s="81"/>
      <c r="E18" s="81"/>
      <c r="F18" s="81">
        <v>5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>
        <v>30</v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>
      <c r="A19" s="81"/>
      <c r="B19" s="81"/>
      <c r="C19" s="81"/>
      <c r="D19" s="81"/>
      <c r="E19" s="81"/>
      <c r="F19" s="81">
        <f>F18*B46</f>
        <v>55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>
      <c r="A20" s="81" t="s">
        <v>100</v>
      </c>
      <c r="B20" s="81" t="s">
        <v>61</v>
      </c>
      <c r="C20" s="81">
        <v>150</v>
      </c>
      <c r="D20" s="81"/>
      <c r="E20" s="81">
        <v>15</v>
      </c>
      <c r="F20" s="81"/>
      <c r="G20" s="81">
        <v>75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>
        <v>3</v>
      </c>
      <c r="X20" s="81"/>
      <c r="Y20" s="81"/>
      <c r="Z20" s="81"/>
      <c r="AA20" s="81"/>
      <c r="AB20" s="81"/>
      <c r="AC20" s="81">
        <v>82.5</v>
      </c>
    </row>
    <row r="21" spans="1:29">
      <c r="A21" s="81"/>
      <c r="B21" s="81"/>
      <c r="C21" s="81"/>
      <c r="D21" s="81"/>
      <c r="E21" s="81">
        <f>E20*B46</f>
        <v>165</v>
      </c>
      <c r="F21" s="81"/>
      <c r="G21" s="81">
        <f>G20*B46</f>
        <v>825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>
        <f>AC20*B46</f>
        <v>907.5</v>
      </c>
    </row>
    <row r="22" spans="1:29">
      <c r="A22" s="96" t="s">
        <v>129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>
      <c r="A23" s="68" t="s">
        <v>135</v>
      </c>
      <c r="B23" s="81" t="s">
        <v>61</v>
      </c>
      <c r="C23" s="81" t="s">
        <v>162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>
        <v>120</v>
      </c>
      <c r="Y23" s="81"/>
      <c r="Z23" s="81"/>
      <c r="AA23" s="81"/>
      <c r="AB23" s="81"/>
      <c r="AC23" s="81"/>
    </row>
    <row r="24" spans="1:29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>
      <c r="A25" s="81" t="s">
        <v>65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>
      <c r="A26" s="81" t="s">
        <v>176</v>
      </c>
      <c r="B26" s="81" t="s">
        <v>61</v>
      </c>
      <c r="C26" s="81">
        <v>50</v>
      </c>
      <c r="D26" s="81"/>
      <c r="E26" s="68">
        <v>1.6</v>
      </c>
      <c r="F26" s="81"/>
      <c r="G26" s="81"/>
      <c r="H26" s="81"/>
      <c r="I26" s="81"/>
      <c r="J26" s="68">
        <v>2.4</v>
      </c>
      <c r="K26" s="68">
        <v>1.2</v>
      </c>
      <c r="L26" s="81"/>
      <c r="M26" s="81"/>
      <c r="N26" s="81"/>
      <c r="O26" s="81">
        <v>1.2</v>
      </c>
      <c r="P26" s="81"/>
      <c r="Q26" s="81"/>
      <c r="R26" s="81"/>
      <c r="S26" s="81"/>
      <c r="T26" s="81"/>
      <c r="U26" s="81"/>
      <c r="V26" s="81">
        <v>2.2000000000000002</v>
      </c>
      <c r="W26" s="81"/>
      <c r="X26" s="81"/>
      <c r="Y26" s="81">
        <v>0.6</v>
      </c>
      <c r="Z26" s="81"/>
      <c r="AA26" s="81"/>
      <c r="AB26" s="81">
        <v>71.2</v>
      </c>
      <c r="AC26" s="81"/>
    </row>
    <row r="27" spans="1:29">
      <c r="A27" s="81"/>
      <c r="B27" s="81"/>
      <c r="C27" s="81"/>
      <c r="D27" s="81"/>
      <c r="E27" s="81">
        <f>E26*B46</f>
        <v>17.600000000000001</v>
      </c>
      <c r="F27" s="81"/>
      <c r="G27" s="81"/>
      <c r="H27" s="81"/>
      <c r="I27" s="81"/>
      <c r="J27" s="81">
        <f>J26*B46</f>
        <v>26.4</v>
      </c>
      <c r="K27" s="81">
        <f>K26*B46</f>
        <v>13.2</v>
      </c>
      <c r="L27" s="81"/>
      <c r="M27" s="81"/>
      <c r="N27" s="81"/>
      <c r="O27" s="81">
        <f>O26*B46</f>
        <v>13.2</v>
      </c>
      <c r="P27" s="81"/>
      <c r="Q27" s="81"/>
      <c r="R27" s="81"/>
      <c r="S27" s="81"/>
      <c r="T27" s="81"/>
      <c r="U27" s="81"/>
      <c r="V27" s="81">
        <f>V26*B46</f>
        <v>24.200000000000003</v>
      </c>
      <c r="W27" s="81"/>
      <c r="X27" s="81"/>
      <c r="Y27" s="81">
        <f>Y26*B46</f>
        <v>6.6</v>
      </c>
      <c r="Z27" s="81"/>
      <c r="AA27" s="81"/>
      <c r="AB27" s="81"/>
      <c r="AC27" s="81">
        <f>AC26*B46</f>
        <v>0</v>
      </c>
    </row>
    <row r="28" spans="1:29">
      <c r="A28" s="81" t="s">
        <v>130</v>
      </c>
      <c r="B28" s="81" t="s">
        <v>61</v>
      </c>
      <c r="C28" s="81">
        <v>150</v>
      </c>
      <c r="D28" s="81"/>
      <c r="E28" s="81"/>
      <c r="F28" s="81">
        <v>4.0999999999999996</v>
      </c>
      <c r="G28" s="81"/>
      <c r="H28" s="81"/>
      <c r="I28" s="81">
        <v>39.9</v>
      </c>
      <c r="J28" s="81">
        <v>7.2</v>
      </c>
      <c r="K28" s="81">
        <v>7.5</v>
      </c>
      <c r="L28" s="81">
        <v>12.15</v>
      </c>
      <c r="M28" s="81"/>
      <c r="N28" s="81"/>
      <c r="O28" s="81"/>
      <c r="P28" s="81"/>
      <c r="Q28" s="81"/>
      <c r="R28" s="81"/>
      <c r="S28" s="81"/>
      <c r="T28" s="81"/>
      <c r="U28" s="81">
        <v>0.6</v>
      </c>
      <c r="V28" s="81"/>
      <c r="W28" s="81"/>
      <c r="X28" s="81"/>
      <c r="Y28" s="81"/>
      <c r="Z28" s="81"/>
      <c r="AA28" s="81"/>
      <c r="AB28" s="81"/>
      <c r="AC28" s="81">
        <v>105</v>
      </c>
    </row>
    <row r="29" spans="1:29">
      <c r="A29" s="81"/>
      <c r="B29" s="81"/>
      <c r="C29" s="81"/>
      <c r="D29" s="81"/>
      <c r="E29" s="81"/>
      <c r="F29" s="81">
        <f>F28*B46</f>
        <v>45.099999999999994</v>
      </c>
      <c r="G29" s="81"/>
      <c r="H29" s="81"/>
      <c r="I29" s="81">
        <f>I28*B46</f>
        <v>438.9</v>
      </c>
      <c r="J29" s="81">
        <f>J28*B46</f>
        <v>79.2</v>
      </c>
      <c r="K29" s="81">
        <f>K28*B46</f>
        <v>82.5</v>
      </c>
      <c r="L29" s="81"/>
      <c r="M29" s="81"/>
      <c r="N29" s="81"/>
      <c r="O29" s="81"/>
      <c r="P29" s="81"/>
      <c r="Q29" s="81"/>
      <c r="R29" s="81"/>
      <c r="S29" s="81"/>
      <c r="T29" s="81"/>
      <c r="U29" s="81">
        <f>U28*B46</f>
        <v>6.6</v>
      </c>
      <c r="V29" s="81"/>
      <c r="W29" s="81"/>
      <c r="X29" s="81"/>
      <c r="Y29" s="81"/>
      <c r="Z29" s="81"/>
      <c r="AA29" s="81"/>
      <c r="AB29" s="81"/>
      <c r="AC29" s="81">
        <f>AC28*B46</f>
        <v>1155</v>
      </c>
    </row>
    <row r="30" spans="1:29">
      <c r="A30" s="81" t="s">
        <v>163</v>
      </c>
      <c r="B30" s="81" t="s">
        <v>61</v>
      </c>
      <c r="C30" s="81">
        <v>60</v>
      </c>
      <c r="D30" s="81"/>
      <c r="E30" s="81"/>
      <c r="F30" s="81"/>
      <c r="G30" s="81"/>
      <c r="H30" s="81">
        <v>56.25</v>
      </c>
      <c r="I30" s="81">
        <v>14.9</v>
      </c>
      <c r="J30" s="81">
        <v>9</v>
      </c>
      <c r="K30" s="81"/>
      <c r="L30" s="81"/>
      <c r="M30" s="81"/>
      <c r="N30" s="81"/>
      <c r="O30" s="81"/>
      <c r="P30" s="81">
        <v>0.09</v>
      </c>
      <c r="Q30" s="81"/>
      <c r="R30" s="81"/>
      <c r="S30" s="81"/>
      <c r="T30" s="81"/>
      <c r="U30" s="81">
        <v>1.8</v>
      </c>
      <c r="V30" s="81">
        <v>3.6</v>
      </c>
      <c r="W30" s="81"/>
      <c r="X30" s="81"/>
      <c r="Y30" s="81"/>
      <c r="Z30" s="81">
        <v>3.75</v>
      </c>
      <c r="AA30" s="81"/>
      <c r="AB30" s="81"/>
      <c r="AC30" s="81"/>
    </row>
    <row r="31" spans="1:29">
      <c r="A31" s="81"/>
      <c r="B31" s="81"/>
      <c r="C31" s="81"/>
      <c r="D31" s="81"/>
      <c r="E31" s="81"/>
      <c r="F31" s="81"/>
      <c r="G31" s="81"/>
      <c r="H31" s="81"/>
      <c r="I31" s="81">
        <f>I30*B46</f>
        <v>163.9</v>
      </c>
      <c r="J31" s="81">
        <f>J30*B46</f>
        <v>99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>
        <f>B46</f>
        <v>11</v>
      </c>
      <c r="V31" s="81">
        <f>V30*B46</f>
        <v>39.6</v>
      </c>
      <c r="W31" s="81"/>
      <c r="X31" s="81"/>
      <c r="Y31" s="81"/>
      <c r="Z31" s="81"/>
      <c r="AA31" s="81"/>
      <c r="AB31" s="81"/>
      <c r="AC31" s="81"/>
    </row>
    <row r="32" spans="1:29">
      <c r="A32" s="81" t="s">
        <v>192</v>
      </c>
      <c r="B32" s="81" t="s">
        <v>72</v>
      </c>
      <c r="C32" s="81">
        <v>120</v>
      </c>
      <c r="D32" s="81"/>
      <c r="E32" s="81"/>
      <c r="F32" s="81">
        <v>4.2</v>
      </c>
      <c r="G32" s="81"/>
      <c r="H32" s="81"/>
      <c r="I32" s="81"/>
      <c r="J32" s="81"/>
      <c r="K32" s="81"/>
      <c r="L32" s="81"/>
      <c r="M32" s="81"/>
      <c r="N32" s="81">
        <v>50.04</v>
      </c>
      <c r="O32" s="81"/>
      <c r="P32" s="81"/>
      <c r="Q32" s="81"/>
      <c r="R32" s="81"/>
      <c r="S32" s="81"/>
      <c r="T32" s="81"/>
      <c r="U32" s="81">
        <v>1.2</v>
      </c>
      <c r="V32" s="81"/>
      <c r="W32" s="81"/>
      <c r="X32" s="81"/>
      <c r="Y32" s="81"/>
      <c r="Z32" s="81"/>
      <c r="AA32" s="81"/>
      <c r="AB32" s="81"/>
      <c r="AC32" s="81"/>
    </row>
    <row r="33" spans="1:29">
      <c r="A33" s="81"/>
      <c r="B33" s="81"/>
      <c r="C33" s="81"/>
      <c r="D33" s="81"/>
      <c r="E33" s="81"/>
      <c r="F33" s="81">
        <f>F32*B46</f>
        <v>46.2</v>
      </c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>
        <f>U32*B46</f>
        <v>13.2</v>
      </c>
      <c r="V33" s="81"/>
      <c r="W33" s="81"/>
      <c r="X33" s="81"/>
      <c r="Y33" s="81"/>
      <c r="Z33" s="81"/>
      <c r="AA33" s="81"/>
      <c r="AB33" s="81"/>
      <c r="AC33" s="81"/>
    </row>
    <row r="34" spans="1:29">
      <c r="A34" s="81" t="s">
        <v>156</v>
      </c>
      <c r="B34" s="81" t="s">
        <v>72</v>
      </c>
      <c r="C34" s="81">
        <v>30</v>
      </c>
      <c r="D34" s="81"/>
      <c r="E34" s="81">
        <v>0.75</v>
      </c>
      <c r="F34" s="81">
        <v>0.72</v>
      </c>
      <c r="G34" s="81"/>
      <c r="H34" s="81"/>
      <c r="I34" s="81"/>
      <c r="J34" s="81">
        <v>0.72</v>
      </c>
      <c r="K34" s="81">
        <v>3</v>
      </c>
      <c r="L34" s="81"/>
      <c r="M34" s="81"/>
      <c r="N34" s="81"/>
      <c r="O34" s="81">
        <v>2.4</v>
      </c>
      <c r="P34" s="81"/>
      <c r="Q34" s="81"/>
      <c r="R34" s="81"/>
      <c r="S34" s="81"/>
      <c r="T34" s="81"/>
      <c r="U34" s="81">
        <v>1</v>
      </c>
      <c r="V34" s="81"/>
      <c r="W34" s="81"/>
      <c r="X34" s="81"/>
      <c r="Y34" s="81">
        <v>1.5</v>
      </c>
      <c r="Z34" s="81"/>
      <c r="AA34" s="81"/>
      <c r="AB34" s="81"/>
      <c r="AC34" s="81"/>
    </row>
    <row r="35" spans="1:29" ht="16.350000000000001" customHeight="1">
      <c r="A35" s="81"/>
      <c r="B35" s="81"/>
      <c r="C35" s="81"/>
      <c r="D35" s="81"/>
      <c r="E35" s="81">
        <f>E34*B46</f>
        <v>8.25</v>
      </c>
      <c r="F35" s="81">
        <f>F34*B46</f>
        <v>7.92</v>
      </c>
      <c r="G35" s="81"/>
      <c r="H35" s="81"/>
      <c r="I35" s="81"/>
      <c r="J35" s="81">
        <f>J34*B46</f>
        <v>7.92</v>
      </c>
      <c r="K35" s="81">
        <f>K34*B46</f>
        <v>33</v>
      </c>
      <c r="L35" s="81"/>
      <c r="M35" s="81"/>
      <c r="N35" s="81"/>
      <c r="O35" s="81">
        <f>O34*B46</f>
        <v>26.4</v>
      </c>
      <c r="P35" s="81"/>
      <c r="Q35" s="81"/>
      <c r="R35" s="81"/>
      <c r="S35" s="81"/>
      <c r="T35" s="81"/>
      <c r="U35" s="81">
        <f>U34*B46</f>
        <v>11</v>
      </c>
      <c r="V35" s="81"/>
      <c r="W35" s="81"/>
      <c r="X35" s="81"/>
      <c r="Y35" s="81">
        <f>Y34*B46</f>
        <v>16.5</v>
      </c>
      <c r="Z35" s="81"/>
      <c r="AA35" s="81"/>
      <c r="AB35" s="81"/>
      <c r="AC35" s="81"/>
    </row>
    <row r="36" spans="1:29">
      <c r="A36" s="81" t="s">
        <v>38</v>
      </c>
      <c r="B36" s="81" t="s">
        <v>72</v>
      </c>
      <c r="C36" s="81">
        <v>60</v>
      </c>
      <c r="D36" s="81">
        <v>60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>
      <c r="A38" s="67" t="s">
        <v>228</v>
      </c>
      <c r="B38" s="81" t="s">
        <v>144</v>
      </c>
      <c r="C38" s="81">
        <v>150</v>
      </c>
      <c r="D38" s="81"/>
      <c r="E38" s="81">
        <v>7.5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>
        <v>15</v>
      </c>
      <c r="AB38" s="81"/>
      <c r="AC38" s="81">
        <v>150</v>
      </c>
    </row>
    <row r="39" spans="1:29">
      <c r="A39" s="81"/>
      <c r="B39" s="81"/>
      <c r="C39" s="81"/>
      <c r="D39" s="81"/>
      <c r="E39" s="81">
        <f>E38*B46</f>
        <v>82.5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>
        <f>AC38*B46</f>
        <v>1650</v>
      </c>
    </row>
    <row r="40" spans="1:29">
      <c r="A40" s="81" t="s">
        <v>148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>
      <c r="A41" s="81" t="s">
        <v>74</v>
      </c>
      <c r="B41" s="81" t="s">
        <v>61</v>
      </c>
      <c r="C41" s="81" t="s">
        <v>120</v>
      </c>
      <c r="D41" s="81"/>
      <c r="E41" s="81">
        <v>1.2</v>
      </c>
      <c r="F41" s="81"/>
      <c r="G41" s="81">
        <v>33.86</v>
      </c>
      <c r="H41" s="81"/>
      <c r="I41" s="81"/>
      <c r="J41" s="81"/>
      <c r="K41" s="81"/>
      <c r="L41" s="81"/>
      <c r="M41" s="81"/>
      <c r="N41" s="81"/>
      <c r="O41" s="81"/>
      <c r="P41" s="81">
        <v>0.04</v>
      </c>
      <c r="Q41" s="81">
        <v>10</v>
      </c>
      <c r="R41" s="81">
        <v>0.24</v>
      </c>
      <c r="S41" s="81"/>
      <c r="T41" s="81"/>
      <c r="U41" s="81">
        <v>0.64</v>
      </c>
      <c r="V41" s="81">
        <v>6</v>
      </c>
      <c r="W41" s="81"/>
      <c r="X41" s="81"/>
      <c r="Y41" s="81">
        <v>33.86</v>
      </c>
      <c r="Z41" s="81"/>
      <c r="AA41" s="81"/>
      <c r="AB41" s="81"/>
      <c r="AC41" s="81"/>
    </row>
    <row r="42" spans="1:29">
      <c r="A42" s="81"/>
      <c r="B42" s="81"/>
      <c r="C42" s="81"/>
      <c r="D42" s="81"/>
      <c r="E42" s="81">
        <f>E41*B46</f>
        <v>13.2</v>
      </c>
      <c r="F42" s="81"/>
      <c r="G42" s="81">
        <f>G41*B46</f>
        <v>372.46</v>
      </c>
      <c r="H42" s="81"/>
      <c r="I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>
        <f>U41*B46</f>
        <v>7.04</v>
      </c>
      <c r="V42" s="81">
        <f>V41*B46</f>
        <v>66</v>
      </c>
      <c r="W42" s="81"/>
      <c r="X42" s="81"/>
      <c r="Y42" s="81">
        <f>Y41*B46</f>
        <v>372.46</v>
      </c>
      <c r="Z42" s="81"/>
      <c r="AA42" s="81"/>
      <c r="AB42" s="81"/>
      <c r="AC42" s="81"/>
    </row>
    <row r="43" spans="1:29">
      <c r="A43" s="68" t="s">
        <v>62</v>
      </c>
      <c r="B43" s="81" t="s">
        <v>61</v>
      </c>
      <c r="C43" s="81">
        <v>150</v>
      </c>
      <c r="D43" s="81"/>
      <c r="E43" s="81">
        <v>8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>
        <v>0.75</v>
      </c>
      <c r="U43" s="81"/>
      <c r="V43" s="81"/>
      <c r="W43" s="81"/>
      <c r="X43" s="81"/>
      <c r="Y43" s="81"/>
      <c r="Z43" s="81"/>
      <c r="AA43" s="81"/>
      <c r="AB43" s="81"/>
      <c r="AC43" s="81">
        <v>112.2</v>
      </c>
    </row>
    <row r="44" spans="1:29">
      <c r="A44" s="81"/>
      <c r="B44" s="81"/>
      <c r="C44" s="81"/>
      <c r="D44" s="81"/>
      <c r="E44" s="81">
        <f>E43*B46</f>
        <v>88</v>
      </c>
      <c r="F44" s="81"/>
      <c r="G44" s="81">
        <f>G43*B46</f>
        <v>0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>
        <f>AC43*B46</f>
        <v>1234.2</v>
      </c>
    </row>
    <row r="45" spans="1:29">
      <c r="A45" s="81" t="s">
        <v>76</v>
      </c>
      <c r="B45" s="81"/>
      <c r="C45" s="81"/>
      <c r="D45" s="81">
        <f>SUM(D19:D44)</f>
        <v>60</v>
      </c>
      <c r="E45" s="81">
        <f>E43+E41+E38+E34+E26+E20+E16</f>
        <v>39.049999999999997</v>
      </c>
      <c r="F45" s="81">
        <f>F34+F32+F28+F18+F16</f>
        <v>19.02</v>
      </c>
      <c r="G45" s="81">
        <f>G41+G20+G16</f>
        <v>184.45999999999998</v>
      </c>
      <c r="H45" s="81">
        <f>SUM(H15:H44)</f>
        <v>56.25</v>
      </c>
      <c r="I45" s="81">
        <f>I30+I28</f>
        <v>54.8</v>
      </c>
      <c r="J45" s="81">
        <f>J34+J30+J28+J26</f>
        <v>19.32</v>
      </c>
      <c r="K45" s="81">
        <f>K34+K28+K26</f>
        <v>11.7</v>
      </c>
      <c r="L45" s="81">
        <f>SUM(L15:L44)</f>
        <v>12.15</v>
      </c>
      <c r="M45" s="81">
        <f>SUM(M14:M44)</f>
        <v>23.1</v>
      </c>
      <c r="N45" s="81">
        <f>SUM(N15:N44)</f>
        <v>50.04</v>
      </c>
      <c r="O45" s="81">
        <f>O34+O26</f>
        <v>3.5999999999999996</v>
      </c>
      <c r="P45" s="81">
        <f>SUM(P15:P44)</f>
        <v>0.13</v>
      </c>
      <c r="Q45" s="81">
        <f>SUM(Q41:Q44)</f>
        <v>10</v>
      </c>
      <c r="R45" s="81">
        <f>SUM(R39:R44)</f>
        <v>0.24</v>
      </c>
      <c r="S45" s="81">
        <f>SUM(S18:S44)</f>
        <v>30</v>
      </c>
      <c r="T45" s="127">
        <f>SUM(T15:T44)</f>
        <v>0.75</v>
      </c>
      <c r="U45" s="81">
        <f>SUM(U16:U44)</f>
        <v>72.080000000000013</v>
      </c>
      <c r="V45" s="81">
        <f>V41+V30+V26</f>
        <v>11.8</v>
      </c>
      <c r="W45" s="81">
        <f>SUM(W42:W44)</f>
        <v>0</v>
      </c>
      <c r="X45" s="81">
        <v>120</v>
      </c>
      <c r="Y45" s="81">
        <f>Y41+Y34+Y26</f>
        <v>35.96</v>
      </c>
      <c r="Z45" s="81">
        <f>SUM(Z21:Z44)</f>
        <v>3.75</v>
      </c>
      <c r="AA45" s="81">
        <f>SUM(AA21:AA44)</f>
        <v>15</v>
      </c>
      <c r="AB45" s="81">
        <f>SUM(AB21:AB44)</f>
        <v>71.2</v>
      </c>
      <c r="AC45" s="81">
        <f>SUM(AC37:AC44)</f>
        <v>3146.4</v>
      </c>
    </row>
    <row r="46" spans="1:29">
      <c r="A46" s="128" t="s">
        <v>77</v>
      </c>
      <c r="B46" s="81">
        <v>11</v>
      </c>
      <c r="C46" s="81"/>
      <c r="D46" s="89">
        <v>0.9</v>
      </c>
      <c r="E46" s="89">
        <v>0.4</v>
      </c>
      <c r="F46" s="89">
        <v>0.2</v>
      </c>
      <c r="G46" s="89">
        <v>1</v>
      </c>
      <c r="H46" s="89">
        <v>0.65</v>
      </c>
      <c r="I46" s="89">
        <v>0.6</v>
      </c>
      <c r="J46" s="89">
        <v>0.1</v>
      </c>
      <c r="K46" s="89">
        <v>0.1</v>
      </c>
      <c r="L46" s="89">
        <v>0.1</v>
      </c>
      <c r="M46" s="89">
        <v>0.2</v>
      </c>
      <c r="N46" s="89">
        <v>0.5</v>
      </c>
      <c r="O46" s="89">
        <v>0.04</v>
      </c>
      <c r="P46" s="90">
        <v>5</v>
      </c>
      <c r="Q46" s="89">
        <v>0.1</v>
      </c>
      <c r="R46" s="89">
        <v>0.01</v>
      </c>
      <c r="S46" s="89">
        <v>0.1</v>
      </c>
      <c r="T46" s="89">
        <v>0.01</v>
      </c>
      <c r="U46" s="89">
        <v>0.01</v>
      </c>
      <c r="V46" s="89">
        <v>0.1</v>
      </c>
      <c r="W46" s="89">
        <v>0.01</v>
      </c>
      <c r="X46" s="89">
        <v>0</v>
      </c>
      <c r="Y46" s="89">
        <v>0.1</v>
      </c>
      <c r="Z46" s="89">
        <v>0.01</v>
      </c>
      <c r="AA46" s="89">
        <v>0.1</v>
      </c>
      <c r="AB46" s="89">
        <v>0.3</v>
      </c>
      <c r="AC46" s="89"/>
    </row>
    <row r="47" spans="1:29">
      <c r="A47" s="81" t="s">
        <v>78</v>
      </c>
      <c r="B47" s="77">
        <f>B48/B46</f>
        <v>55.909898890909105</v>
      </c>
      <c r="C47" s="77"/>
      <c r="D47" s="71">
        <v>51.111109999999996</v>
      </c>
      <c r="E47" s="71">
        <v>27</v>
      </c>
      <c r="F47" s="71">
        <v>550</v>
      </c>
      <c r="G47" s="71">
        <v>60</v>
      </c>
      <c r="H47" s="99">
        <v>360</v>
      </c>
      <c r="I47" s="77">
        <v>19</v>
      </c>
      <c r="J47" s="77">
        <v>40</v>
      </c>
      <c r="K47" s="77">
        <v>20</v>
      </c>
      <c r="L47" s="77">
        <v>27</v>
      </c>
      <c r="M47" s="77">
        <v>43</v>
      </c>
      <c r="N47" s="77">
        <v>56</v>
      </c>
      <c r="O47" s="77">
        <v>108</v>
      </c>
      <c r="P47" s="77">
        <v>7</v>
      </c>
      <c r="Q47" s="77">
        <v>88</v>
      </c>
      <c r="R47" s="77">
        <v>485</v>
      </c>
      <c r="S47" s="88">
        <v>48.888888000000001</v>
      </c>
      <c r="T47" s="77">
        <v>450</v>
      </c>
      <c r="U47" s="77">
        <v>15</v>
      </c>
      <c r="V47" s="77">
        <v>80</v>
      </c>
      <c r="W47" s="77">
        <v>700</v>
      </c>
      <c r="X47" s="77">
        <v>75</v>
      </c>
      <c r="Y47" s="77">
        <v>32</v>
      </c>
      <c r="Z47" s="77">
        <v>70</v>
      </c>
      <c r="AA47" s="77">
        <v>110</v>
      </c>
      <c r="AB47" s="77">
        <v>17</v>
      </c>
      <c r="AC47" s="77"/>
    </row>
    <row r="48" spans="1:29">
      <c r="A48" s="81" t="s">
        <v>79</v>
      </c>
      <c r="B48" s="77">
        <f>D48+E48+F48+G48+H48+I48+J48+K48+L48+M48+N48+O48+P48+Q48+R48+S48+T48+U48+V48+W48+X48+Y48+Z48+AA48+AB48</f>
        <v>615.00888780000014</v>
      </c>
      <c r="C48" s="77"/>
      <c r="D48" s="77">
        <f>D47*D46</f>
        <v>45.999998999999995</v>
      </c>
      <c r="E48" s="77">
        <f t="shared" ref="E48:AC48" si="0">E46*E47</f>
        <v>10.8</v>
      </c>
      <c r="F48" s="77">
        <f t="shared" si="0"/>
        <v>110</v>
      </c>
      <c r="G48" s="77">
        <f t="shared" si="0"/>
        <v>60</v>
      </c>
      <c r="H48" s="77">
        <f t="shared" si="0"/>
        <v>234</v>
      </c>
      <c r="I48" s="77">
        <f t="shared" si="0"/>
        <v>11.4</v>
      </c>
      <c r="J48" s="77">
        <f t="shared" si="0"/>
        <v>4</v>
      </c>
      <c r="K48" s="77">
        <f t="shared" si="0"/>
        <v>2</v>
      </c>
      <c r="L48" s="77">
        <f t="shared" si="0"/>
        <v>2.7</v>
      </c>
      <c r="M48" s="77">
        <f t="shared" si="0"/>
        <v>8.6</v>
      </c>
      <c r="N48" s="77">
        <f t="shared" si="0"/>
        <v>28</v>
      </c>
      <c r="O48" s="77">
        <f t="shared" si="0"/>
        <v>4.32</v>
      </c>
      <c r="P48" s="77">
        <f t="shared" si="0"/>
        <v>35</v>
      </c>
      <c r="Q48" s="77">
        <f t="shared" si="0"/>
        <v>8.8000000000000007</v>
      </c>
      <c r="R48" s="77">
        <f t="shared" si="0"/>
        <v>4.8500000000000005</v>
      </c>
      <c r="S48" s="77">
        <f t="shared" si="0"/>
        <v>4.8888888000000001</v>
      </c>
      <c r="T48" s="77">
        <f t="shared" si="0"/>
        <v>4.5</v>
      </c>
      <c r="U48" s="77">
        <f t="shared" si="0"/>
        <v>0.15</v>
      </c>
      <c r="V48" s="77">
        <f t="shared" si="0"/>
        <v>8</v>
      </c>
      <c r="W48" s="77">
        <f t="shared" si="0"/>
        <v>7</v>
      </c>
      <c r="X48" s="77">
        <f t="shared" si="0"/>
        <v>0</v>
      </c>
      <c r="Y48" s="77">
        <f t="shared" si="0"/>
        <v>3.2</v>
      </c>
      <c r="Z48" s="77">
        <f t="shared" si="0"/>
        <v>0.70000000000000007</v>
      </c>
      <c r="AA48" s="77">
        <f t="shared" si="0"/>
        <v>11</v>
      </c>
      <c r="AB48" s="77">
        <f t="shared" si="0"/>
        <v>5.0999999999999996</v>
      </c>
      <c r="AC48" s="77">
        <f t="shared" si="0"/>
        <v>0</v>
      </c>
    </row>
    <row r="49" spans="1:12">
      <c r="A49" s="20" t="s">
        <v>80</v>
      </c>
      <c r="B49" s="55"/>
      <c r="C49" s="55"/>
      <c r="D49" s="55"/>
      <c r="E49" s="55"/>
      <c r="F49" s="55" t="s">
        <v>81</v>
      </c>
      <c r="G49" s="55"/>
      <c r="H49" s="55"/>
      <c r="I49" s="55"/>
      <c r="J49" s="55"/>
      <c r="K49" s="55"/>
      <c r="L49" s="55"/>
    </row>
    <row r="50" spans="1:12">
      <c r="A50" s="55"/>
      <c r="B50" s="55"/>
      <c r="F50" s="55" t="s">
        <v>82</v>
      </c>
      <c r="G50" s="55"/>
      <c r="H50" s="55"/>
      <c r="I50" s="55"/>
      <c r="J50" s="55"/>
      <c r="K50" s="55"/>
    </row>
    <row r="51" spans="1:12">
      <c r="A51" s="20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>
      <c r="A52" s="55"/>
      <c r="B52" s="55"/>
      <c r="F52" s="55"/>
      <c r="G52" s="55"/>
      <c r="H52" s="55"/>
      <c r="I52" s="55"/>
      <c r="J52" s="55"/>
      <c r="K52" s="55"/>
    </row>
  </sheetData>
  <pageMargins left="0" right="0.102083333333333" top="0" bottom="0" header="0.51180555555555496" footer="0.51180555555555496"/>
  <pageSetup paperSize="9" scale="62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2"/>
  <sheetViews>
    <sheetView topLeftCell="C22" workbookViewId="0">
      <selection activeCell="N31" sqref="N31"/>
    </sheetView>
  </sheetViews>
  <sheetFormatPr defaultColWidth="7.6640625" defaultRowHeight="14.4"/>
  <cols>
    <col min="1" max="1" width="38.109375" customWidth="1"/>
    <col min="2" max="5" width="2.77734375" customWidth="1"/>
    <col min="6" max="11" width="5.5546875" customWidth="1"/>
    <col min="12" max="12" width="5.6640625" customWidth="1"/>
    <col min="13" max="13" width="5.5546875" customWidth="1"/>
    <col min="14" max="14" width="4.77734375" customWidth="1"/>
    <col min="15" max="16" width="5.5546875" customWidth="1"/>
    <col min="17" max="17" width="6.21875" customWidth="1"/>
    <col min="18" max="25" width="5.5546875" customWidth="1"/>
    <col min="26" max="26" width="5.6640625" customWidth="1"/>
    <col min="27" max="29" width="5.5546875" customWidth="1"/>
    <col min="30" max="30" width="6.21875" customWidth="1"/>
    <col min="31" max="33" width="5.5546875" customWidth="1"/>
    <col min="34" max="34" width="6" customWidth="1"/>
    <col min="35" max="35" width="7" customWidth="1"/>
    <col min="36" max="36" width="6.77734375" customWidth="1"/>
  </cols>
  <sheetData>
    <row r="1" spans="1:36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</row>
    <row r="2" spans="1:36">
      <c r="A2" s="435" t="s">
        <v>290</v>
      </c>
      <c r="B2" s="517" t="s">
        <v>291</v>
      </c>
      <c r="C2" s="517"/>
      <c r="D2" s="517"/>
      <c r="E2" s="517"/>
      <c r="F2" s="517"/>
      <c r="G2" s="517" t="s">
        <v>361</v>
      </c>
      <c r="H2" s="517"/>
      <c r="I2" s="517"/>
      <c r="J2" s="517"/>
      <c r="K2" s="517"/>
      <c r="L2" s="517"/>
      <c r="M2" s="517"/>
      <c r="N2" s="515"/>
      <c r="O2" s="515"/>
      <c r="P2" s="515"/>
      <c r="Q2" s="515"/>
      <c r="R2" s="515"/>
      <c r="S2" s="515"/>
      <c r="T2" s="515"/>
      <c r="U2" s="187"/>
      <c r="V2" s="629" t="s">
        <v>340</v>
      </c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</row>
    <row r="3" spans="1:36">
      <c r="A3" s="187" t="s">
        <v>291</v>
      </c>
      <c r="B3" s="510" t="s">
        <v>292</v>
      </c>
      <c r="C3" s="510"/>
      <c r="D3" s="510"/>
      <c r="E3" s="510"/>
      <c r="F3" s="510"/>
      <c r="G3" s="510" t="s">
        <v>293</v>
      </c>
      <c r="H3" s="510"/>
      <c r="I3" s="510"/>
      <c r="J3" s="510"/>
      <c r="K3" s="510"/>
      <c r="L3" s="510"/>
      <c r="M3" s="510"/>
      <c r="N3" s="515"/>
      <c r="O3" s="515"/>
      <c r="P3" s="515"/>
      <c r="Q3" s="515"/>
      <c r="R3" s="515"/>
      <c r="S3" s="515"/>
      <c r="T3" s="515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1:36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468" t="s">
        <v>5</v>
      </c>
    </row>
    <row r="5" spans="1:36">
      <c r="A5" s="331" t="s">
        <v>385</v>
      </c>
      <c r="B5" s="331"/>
      <c r="C5" s="331"/>
      <c r="D5" s="331"/>
      <c r="E5" s="331"/>
      <c r="F5" s="331"/>
      <c r="G5" s="331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361" t="s">
        <v>294</v>
      </c>
      <c r="AH5" s="361"/>
      <c r="AI5" s="187"/>
      <c r="AJ5" s="469" t="s">
        <v>295</v>
      </c>
    </row>
    <row r="6" spans="1:36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297" t="s">
        <v>132</v>
      </c>
      <c r="Z6" s="460"/>
      <c r="AA6" s="460"/>
      <c r="AB6" s="460"/>
      <c r="AC6" s="460"/>
      <c r="AD6" s="187">
        <v>20</v>
      </c>
      <c r="AE6" s="400">
        <v>25</v>
      </c>
      <c r="AF6" s="297" t="s">
        <v>296</v>
      </c>
      <c r="AG6" s="361" t="s">
        <v>297</v>
      </c>
      <c r="AH6" s="361"/>
      <c r="AI6" s="187"/>
      <c r="AJ6" s="470"/>
    </row>
    <row r="7" spans="1:36" ht="14.4" customHeight="1">
      <c r="A7" s="286" t="s">
        <v>298</v>
      </c>
      <c r="B7" s="287"/>
      <c r="C7" s="287"/>
      <c r="D7" s="287"/>
      <c r="E7" s="287"/>
      <c r="F7" s="288"/>
      <c r="G7" s="530" t="s">
        <v>299</v>
      </c>
      <c r="H7" s="645"/>
      <c r="I7" s="608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532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642"/>
    </row>
    <row r="8" spans="1:36">
      <c r="A8" s="292"/>
      <c r="B8" s="293"/>
      <c r="C8" s="293"/>
      <c r="D8" s="293"/>
      <c r="E8" s="293"/>
      <c r="F8" s="294"/>
      <c r="G8" s="533"/>
      <c r="H8" s="534"/>
      <c r="I8" s="535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5"/>
      <c r="Y8" s="467" t="s">
        <v>303</v>
      </c>
      <c r="Z8" s="188"/>
      <c r="AA8" s="460" t="s">
        <v>364</v>
      </c>
      <c r="AB8" s="460"/>
      <c r="AC8" s="460"/>
      <c r="AD8" s="460"/>
      <c r="AE8" s="460"/>
      <c r="AF8" s="460"/>
      <c r="AG8" s="361" t="s">
        <v>304</v>
      </c>
      <c r="AH8" s="361"/>
      <c r="AI8" s="187"/>
      <c r="AJ8" s="643"/>
    </row>
    <row r="9" spans="1:36" ht="14.4" customHeight="1">
      <c r="A9" s="286" t="s">
        <v>305</v>
      </c>
      <c r="B9" s="287"/>
      <c r="C9" s="288"/>
      <c r="D9" s="521" t="s">
        <v>306</v>
      </c>
      <c r="E9" s="522"/>
      <c r="F9" s="523"/>
      <c r="G9" s="533"/>
      <c r="H9" s="534"/>
      <c r="I9" s="535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5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642"/>
    </row>
    <row r="10" spans="1:36">
      <c r="A10" s="289"/>
      <c r="B10" s="290"/>
      <c r="C10" s="291"/>
      <c r="D10" s="524"/>
      <c r="E10" s="525"/>
      <c r="F10" s="526"/>
      <c r="G10" s="533"/>
      <c r="H10" s="534"/>
      <c r="I10" s="535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5"/>
      <c r="Y10" s="467" t="s">
        <v>307</v>
      </c>
      <c r="Z10" s="188"/>
      <c r="AA10" s="188"/>
      <c r="AB10" s="188"/>
      <c r="AC10" s="517"/>
      <c r="AD10" s="517"/>
      <c r="AE10" s="517"/>
      <c r="AF10" s="517"/>
      <c r="AG10" s="515"/>
      <c r="AH10" s="515"/>
      <c r="AI10" s="187"/>
      <c r="AJ10" s="643"/>
    </row>
    <row r="11" spans="1:36">
      <c r="A11" s="292"/>
      <c r="B11" s="293"/>
      <c r="C11" s="294"/>
      <c r="D11" s="527"/>
      <c r="E11" s="528"/>
      <c r="F11" s="529"/>
      <c r="G11" s="536"/>
      <c r="H11" s="537"/>
      <c r="I11" s="538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8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642"/>
    </row>
    <row r="12" spans="1:36" ht="15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280">
        <v>4</v>
      </c>
      <c r="K12" s="281"/>
      <c r="L12" s="281"/>
      <c r="M12" s="281"/>
      <c r="N12" s="282"/>
      <c r="O12" s="280">
        <v>5</v>
      </c>
      <c r="P12" s="281"/>
      <c r="Q12" s="281"/>
      <c r="R12" s="282"/>
      <c r="S12" s="280">
        <v>6</v>
      </c>
      <c r="T12" s="281"/>
      <c r="U12" s="282"/>
      <c r="V12" s="280">
        <v>7</v>
      </c>
      <c r="W12" s="281"/>
      <c r="X12" s="282"/>
      <c r="Y12" s="467" t="s">
        <v>308</v>
      </c>
      <c r="Z12" s="188"/>
      <c r="AA12" s="188"/>
      <c r="AB12" s="188"/>
      <c r="AC12" s="188"/>
      <c r="AD12" s="517" t="s">
        <v>365</v>
      </c>
      <c r="AE12" s="517"/>
      <c r="AF12" s="517"/>
      <c r="AG12" s="188"/>
      <c r="AH12" s="461"/>
      <c r="AI12" s="187"/>
      <c r="AJ12" s="644"/>
    </row>
    <row r="13" spans="1:36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83">
        <v>173.81</v>
      </c>
      <c r="P13" s="284"/>
      <c r="Q13" s="284"/>
      <c r="R13" s="285"/>
      <c r="S13" s="283"/>
      <c r="T13" s="284"/>
      <c r="U13" s="285"/>
      <c r="V13" s="283"/>
      <c r="W13" s="284"/>
      <c r="X13" s="285"/>
      <c r="Y13" s="187"/>
      <c r="Z13" s="187"/>
      <c r="AA13" s="187"/>
      <c r="AB13" s="187"/>
      <c r="AC13" s="187"/>
      <c r="AD13" s="187"/>
      <c r="AE13" s="187"/>
      <c r="AF13" s="187"/>
      <c r="AG13" s="187"/>
      <c r="AH13" s="190"/>
      <c r="AI13" s="187"/>
      <c r="AJ13" s="187"/>
    </row>
    <row r="14" spans="1:36" ht="15" customHeight="1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3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</row>
    <row r="15" spans="1:36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3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</row>
    <row r="16" spans="1:36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3"/>
      <c r="Y16" s="187"/>
      <c r="Z16" s="187"/>
      <c r="AA16" s="187"/>
      <c r="AB16" s="187"/>
      <c r="AC16" s="187"/>
      <c r="AD16" s="437" t="s">
        <v>366</v>
      </c>
      <c r="AE16" s="437"/>
      <c r="AF16" s="437"/>
      <c r="AG16" s="437"/>
      <c r="AH16" s="437"/>
      <c r="AI16" s="437" t="s">
        <v>460</v>
      </c>
      <c r="AJ16" s="187"/>
    </row>
    <row r="17" spans="1:36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</row>
    <row r="18" spans="1:36" ht="18.600000000000001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7" t="s">
        <v>313</v>
      </c>
      <c r="AI18" s="548"/>
      <c r="AJ18" s="549"/>
    </row>
    <row r="19" spans="1:36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554"/>
      <c r="L19" s="554"/>
      <c r="M19" s="554"/>
      <c r="N19" s="554"/>
      <c r="O19" s="555"/>
      <c r="P19" s="553" t="s">
        <v>63</v>
      </c>
      <c r="Q19" s="555"/>
      <c r="R19" s="553" t="s">
        <v>116</v>
      </c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92" t="s">
        <v>119</v>
      </c>
      <c r="AE19" s="593"/>
      <c r="AF19" s="593"/>
      <c r="AG19" s="593"/>
      <c r="AH19" s="547" t="s">
        <v>316</v>
      </c>
      <c r="AI19" s="548"/>
      <c r="AJ19" s="549"/>
    </row>
    <row r="20" spans="1:36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1"/>
      <c r="P20" s="559"/>
      <c r="Q20" s="561"/>
      <c r="R20" s="559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59"/>
      <c r="AE20" s="560"/>
      <c r="AF20" s="560"/>
      <c r="AG20" s="560"/>
      <c r="AH20" s="547" t="s">
        <v>317</v>
      </c>
      <c r="AI20" s="548"/>
      <c r="AJ20" s="549"/>
    </row>
    <row r="21" spans="1:36" ht="92.4" customHeight="1">
      <c r="A21" s="559"/>
      <c r="B21" s="560"/>
      <c r="C21" s="560"/>
      <c r="D21" s="560"/>
      <c r="E21" s="561"/>
      <c r="F21" s="564"/>
      <c r="G21" s="552"/>
      <c r="H21" s="565" t="s">
        <v>442</v>
      </c>
      <c r="I21" s="566"/>
      <c r="J21" s="565" t="s">
        <v>125</v>
      </c>
      <c r="K21" s="566"/>
      <c r="L21" s="565" t="s">
        <v>285</v>
      </c>
      <c r="M21" s="566"/>
      <c r="N21" s="565" t="s">
        <v>100</v>
      </c>
      <c r="O21" s="566"/>
      <c r="P21" s="565" t="s">
        <v>443</v>
      </c>
      <c r="Q21" s="566"/>
      <c r="R21" s="565" t="s">
        <v>185</v>
      </c>
      <c r="S21" s="566"/>
      <c r="T21" s="565" t="s">
        <v>444</v>
      </c>
      <c r="U21" s="566"/>
      <c r="V21" s="565" t="s">
        <v>445</v>
      </c>
      <c r="W21" s="566"/>
      <c r="X21" s="565" t="s">
        <v>38</v>
      </c>
      <c r="Y21" s="566"/>
      <c r="Z21" s="565" t="s">
        <v>125</v>
      </c>
      <c r="AA21" s="566"/>
      <c r="AB21" s="565" t="s">
        <v>392</v>
      </c>
      <c r="AC21" s="566"/>
      <c r="AD21" s="565" t="s">
        <v>245</v>
      </c>
      <c r="AE21" s="566"/>
      <c r="AF21" s="565" t="s">
        <v>62</v>
      </c>
      <c r="AG21" s="646"/>
      <c r="AH21" s="191" t="s">
        <v>14</v>
      </c>
      <c r="AI21" s="191" t="s">
        <v>78</v>
      </c>
      <c r="AJ21" s="191" t="s">
        <v>319</v>
      </c>
    </row>
    <row r="22" spans="1:36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572">
        <v>35</v>
      </c>
      <c r="AI22" s="573"/>
      <c r="AJ22" s="574"/>
    </row>
    <row r="23" spans="1:36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249"/>
      <c r="Z23" s="249"/>
      <c r="AA23" s="249"/>
      <c r="AB23" s="249"/>
      <c r="AC23" s="249"/>
      <c r="AD23" s="249"/>
      <c r="AE23" s="249"/>
      <c r="AF23" s="256"/>
      <c r="AG23" s="256"/>
      <c r="AH23" s="253">
        <v>50</v>
      </c>
      <c r="AI23" s="196"/>
      <c r="AJ23" s="196"/>
    </row>
    <row r="24" spans="1:36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0.04</v>
      </c>
      <c r="K24" s="576"/>
      <c r="L24" s="575">
        <v>0.01</v>
      </c>
      <c r="M24" s="576"/>
      <c r="N24" s="575">
        <v>0.2</v>
      </c>
      <c r="O24" s="576"/>
      <c r="P24" s="575">
        <v>0.2</v>
      </c>
      <c r="Q24" s="576"/>
      <c r="R24" s="575">
        <v>0.05</v>
      </c>
      <c r="S24" s="576"/>
      <c r="T24" s="575">
        <v>0.2</v>
      </c>
      <c r="U24" s="576"/>
      <c r="V24" s="575">
        <v>0.08</v>
      </c>
      <c r="W24" s="576"/>
      <c r="X24" s="459"/>
      <c r="Y24" s="459"/>
      <c r="Z24" s="575">
        <v>0.03</v>
      </c>
      <c r="AA24" s="576"/>
      <c r="AB24" s="575">
        <v>0.2</v>
      </c>
      <c r="AC24" s="576"/>
      <c r="AD24" s="575">
        <v>0.08</v>
      </c>
      <c r="AE24" s="577"/>
      <c r="AF24" s="597">
        <v>0.2</v>
      </c>
      <c r="AG24" s="598"/>
      <c r="AH24" s="196"/>
      <c r="AI24" s="196"/>
      <c r="AJ24" s="196"/>
    </row>
    <row r="25" spans="1:36">
      <c r="A25" s="578" t="s">
        <v>446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>
        <v>0.12</v>
      </c>
      <c r="W25" s="246">
        <f>V25*AH23</f>
        <v>6</v>
      </c>
      <c r="X25" s="213"/>
      <c r="Y25" s="213"/>
      <c r="Z25" s="212"/>
      <c r="AA25" s="213"/>
      <c r="AB25" s="212"/>
      <c r="AC25" s="213"/>
      <c r="AD25" s="212"/>
      <c r="AE25" s="254"/>
      <c r="AF25" s="248"/>
      <c r="AG25" s="250"/>
      <c r="AH25" s="247">
        <f t="shared" ref="AH25:AH56" si="0">I25+K25+M25+O25+Q25+S25+U25+W25+X25+Y25+AA25+AC25+AE25+AG25</f>
        <v>6</v>
      </c>
      <c r="AI25" s="215">
        <v>250</v>
      </c>
      <c r="AJ25" s="215">
        <f>AH25*AI25</f>
        <v>1500</v>
      </c>
    </row>
    <row r="26" spans="1:36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H26*AH23</f>
        <v>5</v>
      </c>
      <c r="J26" s="212"/>
      <c r="K26" s="213"/>
      <c r="L26" s="212"/>
      <c r="M26" s="213"/>
      <c r="N26" s="264">
        <v>0.1</v>
      </c>
      <c r="O26" s="266">
        <f>N26*AH23</f>
        <v>5</v>
      </c>
      <c r="P26" s="212"/>
      <c r="Q26" s="213"/>
      <c r="R26" s="212"/>
      <c r="S26" s="213"/>
      <c r="T26" s="212"/>
      <c r="U26" s="213"/>
      <c r="V26" s="212"/>
      <c r="W26" s="213"/>
      <c r="X26" s="213"/>
      <c r="Y26" s="213"/>
      <c r="Z26" s="212"/>
      <c r="AA26" s="213"/>
      <c r="AB26" s="212"/>
      <c r="AC26" s="213"/>
      <c r="AD26" s="212"/>
      <c r="AE26" s="254"/>
      <c r="AF26" s="304"/>
      <c r="AG26" s="305"/>
      <c r="AH26" s="247">
        <f t="shared" si="0"/>
        <v>10</v>
      </c>
      <c r="AI26" s="215">
        <v>94</v>
      </c>
      <c r="AJ26" s="215">
        <f t="shared" ref="AJ26:AJ74" si="1">AH26*AI26</f>
        <v>940</v>
      </c>
    </row>
    <row r="27" spans="1:36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4.0000000000000001E-3</v>
      </c>
      <c r="I27" s="266">
        <f>H27*AH23</f>
        <v>0.2</v>
      </c>
      <c r="J27" s="212"/>
      <c r="K27" s="213"/>
      <c r="L27" s="264">
        <v>0.01</v>
      </c>
      <c r="M27" s="266">
        <f>L27*AH23</f>
        <v>0.5</v>
      </c>
      <c r="N27" s="212"/>
      <c r="O27" s="213"/>
      <c r="P27" s="212"/>
      <c r="Q27" s="213"/>
      <c r="R27" s="212"/>
      <c r="S27" s="213"/>
      <c r="T27" s="212"/>
      <c r="U27" s="213"/>
      <c r="V27" s="212"/>
      <c r="W27" s="213"/>
      <c r="X27" s="266"/>
      <c r="Y27" s="213"/>
      <c r="Z27" s="212"/>
      <c r="AA27" s="213"/>
      <c r="AB27" s="212"/>
      <c r="AC27" s="213"/>
      <c r="AD27" s="212"/>
      <c r="AE27" s="254"/>
      <c r="AF27" s="248"/>
      <c r="AG27" s="250"/>
      <c r="AH27" s="247">
        <f t="shared" si="0"/>
        <v>0.7</v>
      </c>
      <c r="AI27" s="215">
        <v>1150</v>
      </c>
      <c r="AJ27" s="214">
        <f t="shared" si="1"/>
        <v>805</v>
      </c>
    </row>
    <row r="28" spans="1:36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>
        <v>8.0000000000000002E-3</v>
      </c>
      <c r="S28" s="266">
        <f>R28*AH23</f>
        <v>0.4</v>
      </c>
      <c r="T28" s="264">
        <v>4.0000000000000001E-3</v>
      </c>
      <c r="U28" s="266">
        <f>T28*AH23</f>
        <v>0.2</v>
      </c>
      <c r="V28" s="264">
        <v>7.7999999999999996E-3</v>
      </c>
      <c r="W28" s="266">
        <f>V28*AH23</f>
        <v>0.38999999999999996</v>
      </c>
      <c r="X28" s="213"/>
      <c r="Y28" s="213"/>
      <c r="Z28" s="212"/>
      <c r="AA28" s="213"/>
      <c r="AB28" s="212"/>
      <c r="AC28" s="213"/>
      <c r="AD28" s="212"/>
      <c r="AE28" s="254"/>
      <c r="AF28" s="248"/>
      <c r="AG28" s="250"/>
      <c r="AH28" s="247">
        <f t="shared" si="0"/>
        <v>0.99</v>
      </c>
      <c r="AI28" s="215">
        <v>157.60869564999999</v>
      </c>
      <c r="AJ28" s="215">
        <f t="shared" si="1"/>
        <v>156.03260869349998</v>
      </c>
    </row>
    <row r="29" spans="1:36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/>
      <c r="S29" s="213"/>
      <c r="T29" s="212"/>
      <c r="U29" s="213"/>
      <c r="V29" s="212">
        <v>2E-3</v>
      </c>
      <c r="W29" s="266">
        <f>V29*AH23</f>
        <v>0.1</v>
      </c>
      <c r="X29" s="213"/>
      <c r="Y29" s="213"/>
      <c r="Z29" s="212"/>
      <c r="AA29" s="213"/>
      <c r="AB29" s="212"/>
      <c r="AC29" s="213"/>
      <c r="AD29" s="212">
        <v>8.0000000000000002E-3</v>
      </c>
      <c r="AE29" s="303">
        <f>AD29*AH23</f>
        <v>0.4</v>
      </c>
      <c r="AF29" s="248"/>
      <c r="AG29" s="250"/>
      <c r="AH29" s="247">
        <f t="shared" si="0"/>
        <v>0.5</v>
      </c>
      <c r="AI29" s="215">
        <v>47</v>
      </c>
      <c r="AJ29" s="215">
        <f t="shared" si="1"/>
        <v>23.5</v>
      </c>
    </row>
    <row r="30" spans="1:36">
      <c r="A30" s="587" t="s">
        <v>92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213"/>
      <c r="Y30" s="213"/>
      <c r="Z30" s="212"/>
      <c r="AA30" s="213"/>
      <c r="AB30" s="264">
        <v>0.02</v>
      </c>
      <c r="AC30" s="266">
        <f>AB30*AH23</f>
        <v>1</v>
      </c>
      <c r="AD30" s="212"/>
      <c r="AE30" s="254"/>
      <c r="AF30" s="248"/>
      <c r="AG30" s="250"/>
      <c r="AH30" s="247">
        <f t="shared" si="0"/>
        <v>1</v>
      </c>
      <c r="AI30" s="215">
        <v>110</v>
      </c>
      <c r="AJ30" s="215">
        <f t="shared" si="1"/>
        <v>110</v>
      </c>
    </row>
    <row r="31" spans="1:36">
      <c r="A31" s="587" t="s">
        <v>447</v>
      </c>
      <c r="B31" s="588"/>
      <c r="C31" s="588"/>
      <c r="D31" s="588"/>
      <c r="E31" s="589"/>
      <c r="F31" s="210" t="s">
        <v>291</v>
      </c>
      <c r="G31" s="211" t="s">
        <v>283</v>
      </c>
      <c r="H31" s="265">
        <v>0.05</v>
      </c>
      <c r="I31" s="266">
        <f>H31*AH23</f>
        <v>2.5</v>
      </c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266"/>
      <c r="Y31" s="213"/>
      <c r="Z31" s="212"/>
      <c r="AA31" s="213"/>
      <c r="AB31" s="212"/>
      <c r="AC31" s="213"/>
      <c r="AD31" s="212"/>
      <c r="AE31" s="254"/>
      <c r="AF31" s="248"/>
      <c r="AG31" s="250"/>
      <c r="AH31" s="247">
        <f t="shared" si="0"/>
        <v>2.5</v>
      </c>
      <c r="AI31" s="215">
        <v>50</v>
      </c>
      <c r="AJ31" s="215">
        <f t="shared" si="1"/>
        <v>125</v>
      </c>
    </row>
    <row r="32" spans="1:36">
      <c r="A32" s="578" t="s">
        <v>448</v>
      </c>
      <c r="B32" s="579"/>
      <c r="C32" s="579"/>
      <c r="D32" s="579"/>
      <c r="E32" s="580"/>
      <c r="F32" s="210" t="s">
        <v>291</v>
      </c>
      <c r="G32" s="211" t="s">
        <v>283</v>
      </c>
      <c r="H32" s="265"/>
      <c r="I32" s="266"/>
      <c r="J32" s="212"/>
      <c r="K32" s="213"/>
      <c r="L32" s="212"/>
      <c r="M32" s="213"/>
      <c r="N32" s="212"/>
      <c r="O32" s="213"/>
      <c r="P32" s="212"/>
      <c r="Q32" s="213"/>
      <c r="R32" s="212"/>
      <c r="S32" s="213"/>
      <c r="T32" s="212">
        <v>1.6E-2</v>
      </c>
      <c r="U32" s="266">
        <f>T32*AH23</f>
        <v>0.8</v>
      </c>
      <c r="V32" s="212"/>
      <c r="W32" s="213"/>
      <c r="X32" s="213"/>
      <c r="Y32" s="213"/>
      <c r="Z32" s="212"/>
      <c r="AA32" s="213"/>
      <c r="AB32" s="212"/>
      <c r="AC32" s="213"/>
      <c r="AD32" s="212"/>
      <c r="AE32" s="254"/>
      <c r="AF32" s="248"/>
      <c r="AG32" s="250"/>
      <c r="AH32" s="247">
        <f t="shared" si="0"/>
        <v>0.8</v>
      </c>
      <c r="AI32" s="215">
        <v>65</v>
      </c>
      <c r="AJ32" s="215">
        <f t="shared" si="1"/>
        <v>52</v>
      </c>
    </row>
    <row r="33" spans="1:36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5.0000000000000001E-3</v>
      </c>
      <c r="I33" s="266">
        <f>H33*AH23</f>
        <v>0.25</v>
      </c>
      <c r="J33" s="212"/>
      <c r="K33" s="213"/>
      <c r="L33" s="212"/>
      <c r="M33" s="213"/>
      <c r="N33" s="264">
        <v>1.4999999999999999E-2</v>
      </c>
      <c r="O33" s="266">
        <f>N33*AH23</f>
        <v>0.75</v>
      </c>
      <c r="P33" s="212"/>
      <c r="Q33" s="213"/>
      <c r="R33" s="264">
        <v>0</v>
      </c>
      <c r="S33" s="266">
        <f>R33*AH23</f>
        <v>0</v>
      </c>
      <c r="T33" s="264"/>
      <c r="U33" s="266"/>
      <c r="V33" s="212"/>
      <c r="W33" s="213"/>
      <c r="X33" s="213"/>
      <c r="Y33" s="213"/>
      <c r="Z33" s="264"/>
      <c r="AA33" s="266"/>
      <c r="AB33" s="264">
        <v>0.02</v>
      </c>
      <c r="AC33" s="266">
        <f>AB33*AH23</f>
        <v>1</v>
      </c>
      <c r="AD33" s="212">
        <v>4.0000000000000001E-3</v>
      </c>
      <c r="AE33" s="303">
        <f>AD33*AH23</f>
        <v>0.2</v>
      </c>
      <c r="AF33" s="304">
        <v>0.02</v>
      </c>
      <c r="AG33" s="305">
        <f>AF33*AH23</f>
        <v>1</v>
      </c>
      <c r="AH33" s="247">
        <f t="shared" si="0"/>
        <v>3.2</v>
      </c>
      <c r="AI33" s="215">
        <v>78</v>
      </c>
      <c r="AJ33" s="214">
        <f t="shared" si="1"/>
        <v>249.60000000000002</v>
      </c>
    </row>
    <row r="34" spans="1:36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1E-3</v>
      </c>
      <c r="I34" s="266">
        <f>H34*AH23</f>
        <v>0.05</v>
      </c>
      <c r="J34" s="212"/>
      <c r="K34" s="213"/>
      <c r="L34" s="212"/>
      <c r="M34" s="213"/>
      <c r="N34" s="212"/>
      <c r="O34" s="213"/>
      <c r="P34" s="212"/>
      <c r="Q34" s="213"/>
      <c r="R34" s="264">
        <v>1E-3</v>
      </c>
      <c r="S34" s="266">
        <f>R34*AH23</f>
        <v>0.05</v>
      </c>
      <c r="T34" s="264">
        <v>8.0000000000000004E-4</v>
      </c>
      <c r="U34" s="266">
        <f>T34*AH23</f>
        <v>0.04</v>
      </c>
      <c r="V34" s="264">
        <v>1E-3</v>
      </c>
      <c r="W34" s="266">
        <f>V34*AH23</f>
        <v>0.05</v>
      </c>
      <c r="X34" s="266"/>
      <c r="Y34" s="213"/>
      <c r="Z34" s="212"/>
      <c r="AA34" s="213"/>
      <c r="AB34" s="212"/>
      <c r="AC34" s="213"/>
      <c r="AD34" s="389">
        <v>2.0000000000000001E-4</v>
      </c>
      <c r="AE34" s="303">
        <f>AD34*AH23</f>
        <v>0.01</v>
      </c>
      <c r="AF34" s="248"/>
      <c r="AG34" s="250"/>
      <c r="AH34" s="247">
        <f t="shared" si="0"/>
        <v>0.2</v>
      </c>
      <c r="AI34" s="215">
        <v>25</v>
      </c>
      <c r="AJ34" s="215">
        <f t="shared" si="1"/>
        <v>5</v>
      </c>
    </row>
    <row r="35" spans="1:36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>
        <v>6.7000000000000004E-2</v>
      </c>
      <c r="U35" s="266">
        <f>T35*AH23</f>
        <v>3.35</v>
      </c>
      <c r="V35" s="264">
        <v>0.16</v>
      </c>
      <c r="W35" s="266">
        <f>V35*AH23</f>
        <v>8</v>
      </c>
      <c r="X35" s="213"/>
      <c r="Y35" s="213"/>
      <c r="Z35" s="212"/>
      <c r="AA35" s="213"/>
      <c r="AB35" s="212"/>
      <c r="AC35" s="213"/>
      <c r="AD35" s="212"/>
      <c r="AE35" s="254"/>
      <c r="AF35" s="248"/>
      <c r="AG35" s="250"/>
      <c r="AH35" s="247">
        <f t="shared" si="0"/>
        <v>11.35</v>
      </c>
      <c r="AI35" s="215">
        <v>65</v>
      </c>
      <c r="AJ35" s="215">
        <f t="shared" si="1"/>
        <v>737.75</v>
      </c>
    </row>
    <row r="36" spans="1:36" ht="14.25" customHeight="1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/>
      <c r="S36" s="213"/>
      <c r="T36" s="212"/>
      <c r="U36" s="213"/>
      <c r="V36" s="212"/>
      <c r="W36" s="213"/>
      <c r="X36" s="213"/>
      <c r="Y36" s="213"/>
      <c r="Z36" s="212"/>
      <c r="AA36" s="213"/>
      <c r="AB36" s="212"/>
      <c r="AC36" s="213"/>
      <c r="AD36" s="212"/>
      <c r="AE36" s="254"/>
      <c r="AF36" s="248"/>
      <c r="AG36" s="250"/>
      <c r="AH36" s="247">
        <f t="shared" si="0"/>
        <v>0</v>
      </c>
      <c r="AI36" s="215">
        <v>60</v>
      </c>
      <c r="AJ36" s="215">
        <f t="shared" si="1"/>
        <v>0</v>
      </c>
    </row>
    <row r="37" spans="1:36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>
        <v>8.9999999999999993E-3</v>
      </c>
      <c r="S37" s="266">
        <f>R37*AH23</f>
        <v>0.44999999999999996</v>
      </c>
      <c r="T37" s="264">
        <v>8.9999999999999993E-3</v>
      </c>
      <c r="U37" s="266">
        <f>T37*AH23</f>
        <v>0.44999999999999996</v>
      </c>
      <c r="V37" s="264">
        <v>1.4E-2</v>
      </c>
      <c r="W37" s="266">
        <f>V37*AH23</f>
        <v>0.70000000000000007</v>
      </c>
      <c r="X37" s="213"/>
      <c r="Y37" s="213"/>
      <c r="Z37" s="212"/>
      <c r="AA37" s="213"/>
      <c r="AB37" s="212"/>
      <c r="AC37" s="213"/>
      <c r="AD37" s="212"/>
      <c r="AE37" s="254"/>
      <c r="AF37" s="248"/>
      <c r="AG37" s="250"/>
      <c r="AH37" s="247">
        <f t="shared" si="0"/>
        <v>1.6</v>
      </c>
      <c r="AI37" s="215">
        <v>50</v>
      </c>
      <c r="AJ37" s="215">
        <f t="shared" si="1"/>
        <v>80</v>
      </c>
    </row>
    <row r="38" spans="1:36" ht="12.75" customHeight="1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/>
      <c r="S38" s="266"/>
      <c r="T38" s="264">
        <v>1.2E-2</v>
      </c>
      <c r="U38" s="266">
        <f>T38*AH23</f>
        <v>0.6</v>
      </c>
      <c r="V38" s="212">
        <v>2.5999999999999999E-2</v>
      </c>
      <c r="W38" s="266">
        <f>V38*AH23</f>
        <v>1.3</v>
      </c>
      <c r="X38" s="213"/>
      <c r="Y38" s="213"/>
      <c r="Z38" s="212"/>
      <c r="AA38" s="213"/>
      <c r="AB38" s="212"/>
      <c r="AC38" s="213"/>
      <c r="AD38" s="212"/>
      <c r="AE38" s="254"/>
      <c r="AF38" s="248"/>
      <c r="AG38" s="250"/>
      <c r="AH38" s="247">
        <f t="shared" si="0"/>
        <v>1.9</v>
      </c>
      <c r="AI38" s="215">
        <v>58</v>
      </c>
      <c r="AJ38" s="215">
        <f t="shared" si="1"/>
        <v>110.19999999999999</v>
      </c>
    </row>
    <row r="39" spans="1:36" ht="13.2" customHeight="1">
      <c r="A39" s="277" t="s">
        <v>110</v>
      </c>
      <c r="B39" s="278"/>
      <c r="C39" s="278"/>
      <c r="D39" s="278"/>
      <c r="E39" s="279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>
        <v>4.7E-2</v>
      </c>
      <c r="S39" s="266">
        <f>R39*AH23</f>
        <v>2.35</v>
      </c>
      <c r="T39" s="264"/>
      <c r="U39" s="266"/>
      <c r="V39" s="212"/>
      <c r="W39" s="213"/>
      <c r="X39" s="213"/>
      <c r="Y39" s="213"/>
      <c r="Z39" s="212"/>
      <c r="AA39" s="213"/>
      <c r="AB39" s="212"/>
      <c r="AC39" s="213"/>
      <c r="AD39" s="212"/>
      <c r="AE39" s="254"/>
      <c r="AF39" s="248"/>
      <c r="AG39" s="250"/>
      <c r="AH39" s="247">
        <f t="shared" si="0"/>
        <v>2.35</v>
      </c>
      <c r="AI39" s="215">
        <v>60</v>
      </c>
      <c r="AJ39" s="215">
        <f t="shared" si="1"/>
        <v>141</v>
      </c>
    </row>
    <row r="40" spans="1:36" ht="13.2" customHeight="1">
      <c r="A40" s="277" t="s">
        <v>203</v>
      </c>
      <c r="B40" s="278"/>
      <c r="C40" s="278"/>
      <c r="D40" s="278"/>
      <c r="E40" s="279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12"/>
      <c r="Q40" s="213"/>
      <c r="R40" s="212"/>
      <c r="S40" s="213"/>
      <c r="T40" s="212"/>
      <c r="U40" s="213"/>
      <c r="V40" s="212"/>
      <c r="W40" s="213"/>
      <c r="X40" s="213"/>
      <c r="Y40" s="213"/>
      <c r="Z40" s="212"/>
      <c r="AA40" s="213"/>
      <c r="AB40" s="212"/>
      <c r="AC40" s="213"/>
      <c r="AD40" s="212"/>
      <c r="AE40" s="254"/>
      <c r="AF40" s="248"/>
      <c r="AG40" s="250"/>
      <c r="AH40" s="247">
        <f t="shared" si="0"/>
        <v>0</v>
      </c>
      <c r="AI40" s="215">
        <v>0</v>
      </c>
      <c r="AJ40" s="214">
        <f t="shared" si="1"/>
        <v>0</v>
      </c>
    </row>
    <row r="41" spans="1:36">
      <c r="A41" s="472" t="s">
        <v>112</v>
      </c>
      <c r="B41" s="278"/>
      <c r="C41" s="278"/>
      <c r="D41" s="278"/>
      <c r="E41" s="279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/>
      <c r="U41" s="266"/>
      <c r="V41" s="212"/>
      <c r="W41" s="213"/>
      <c r="X41" s="213"/>
      <c r="Y41" s="213"/>
      <c r="Z41" s="212"/>
      <c r="AA41" s="213"/>
      <c r="AB41" s="212"/>
      <c r="AC41" s="213"/>
      <c r="AD41" s="212">
        <v>0.06</v>
      </c>
      <c r="AE41" s="303">
        <f>AD41*AH23</f>
        <v>3</v>
      </c>
      <c r="AF41" s="248"/>
      <c r="AG41" s="250"/>
      <c r="AH41" s="247">
        <f t="shared" si="0"/>
        <v>3</v>
      </c>
      <c r="AI41" s="215">
        <v>450</v>
      </c>
      <c r="AJ41" s="215">
        <f t="shared" si="1"/>
        <v>1350</v>
      </c>
    </row>
    <row r="42" spans="1:36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>
        <v>1.2E-2</v>
      </c>
      <c r="S42" s="266">
        <f>R42*AH23</f>
        <v>0.6</v>
      </c>
      <c r="T42" s="264"/>
      <c r="U42" s="266"/>
      <c r="V42" s="212">
        <v>3.0000000000000001E-3</v>
      </c>
      <c r="W42" s="266">
        <f>V42*AH23</f>
        <v>0.15</v>
      </c>
      <c r="X42" s="213"/>
      <c r="Y42" s="213"/>
      <c r="Z42" s="212"/>
      <c r="AA42" s="213"/>
      <c r="AB42" s="212"/>
      <c r="AC42" s="213"/>
      <c r="AD42" s="212"/>
      <c r="AE42" s="254"/>
      <c r="AF42" s="248"/>
      <c r="AG42" s="250"/>
      <c r="AH42" s="247">
        <f>I42+K42+M42+O42+Q42+S42+U42+W42+Y42+AA42+AC42+AE42+AG42</f>
        <v>0.75</v>
      </c>
      <c r="AI42" s="215">
        <v>170</v>
      </c>
      <c r="AJ42" s="215">
        <f t="shared" si="1"/>
        <v>127.5</v>
      </c>
    </row>
    <row r="43" spans="1:36">
      <c r="A43" s="472" t="s">
        <v>225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212"/>
      <c r="W43" s="213"/>
      <c r="X43" s="213"/>
      <c r="Y43" s="213"/>
      <c r="Z43" s="212"/>
      <c r="AA43" s="213"/>
      <c r="AB43" s="212"/>
      <c r="AC43" s="213"/>
      <c r="AD43" s="264">
        <v>0.04</v>
      </c>
      <c r="AE43" s="477">
        <f>AD43*AH23</f>
        <v>2</v>
      </c>
      <c r="AF43" s="248"/>
      <c r="AG43" s="250"/>
      <c r="AH43" s="247">
        <f>I43+K43+M43+O43+Q43+S43+U43+W43+Y43+AA43+AC43+AE43+AG43</f>
        <v>2</v>
      </c>
      <c r="AI43" s="215">
        <v>14</v>
      </c>
      <c r="AJ43" s="215">
        <f t="shared" si="1"/>
        <v>28</v>
      </c>
    </row>
    <row r="44" spans="1:36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/>
      <c r="K44" s="266"/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64"/>
      <c r="W44" s="266"/>
      <c r="X44" s="213">
        <v>7.1999999999999995E-2</v>
      </c>
      <c r="Y44" s="266">
        <f>X44*AH23</f>
        <v>3.5999999999999996</v>
      </c>
      <c r="Z44" s="212"/>
      <c r="AA44" s="213"/>
      <c r="AB44" s="212"/>
      <c r="AC44" s="213"/>
      <c r="AD44" s="212"/>
      <c r="AE44" s="254"/>
      <c r="AF44" s="248"/>
      <c r="AG44" s="250"/>
      <c r="AH44" s="247">
        <f>I44+K44+M44+O44+Q44+S44+U44+W44+Y44+AA44+AC44+AE44+AG44</f>
        <v>3.5999999999999996</v>
      </c>
      <c r="AI44" s="267">
        <v>105.111111111111</v>
      </c>
      <c r="AJ44" s="215">
        <f t="shared" si="1"/>
        <v>378.39999999999958</v>
      </c>
    </row>
    <row r="45" spans="1:36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64">
        <v>2.7E-2</v>
      </c>
      <c r="K45" s="266">
        <f>J45*AH23</f>
        <v>1.35</v>
      </c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3"/>
      <c r="Y45" s="213"/>
      <c r="Z45" s="264"/>
      <c r="AA45" s="266"/>
      <c r="AB45" s="212"/>
      <c r="AC45" s="213"/>
      <c r="AD45" s="212"/>
      <c r="AE45" s="254"/>
      <c r="AF45" s="248"/>
      <c r="AG45" s="250"/>
      <c r="AH45" s="247">
        <f t="shared" si="0"/>
        <v>1.35</v>
      </c>
      <c r="AI45" s="215">
        <v>122.222222222</v>
      </c>
      <c r="AJ45" s="215">
        <f t="shared" si="1"/>
        <v>164.99999999970001</v>
      </c>
    </row>
    <row r="46" spans="1:36">
      <c r="A46" s="584" t="s">
        <v>288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>
        <v>0.2</v>
      </c>
      <c r="Q46" s="266">
        <f>P46*AH23</f>
        <v>10</v>
      </c>
      <c r="R46" s="212"/>
      <c r="S46" s="213"/>
      <c r="T46" s="212"/>
      <c r="U46" s="213"/>
      <c r="V46" s="212"/>
      <c r="W46" s="213"/>
      <c r="X46" s="213"/>
      <c r="Y46" s="213"/>
      <c r="Z46" s="212"/>
      <c r="AA46" s="213"/>
      <c r="AB46" s="264"/>
      <c r="AC46" s="266"/>
      <c r="AD46" s="212"/>
      <c r="AE46" s="254"/>
      <c r="AF46" s="248"/>
      <c r="AG46" s="250"/>
      <c r="AH46" s="247">
        <f t="shared" si="0"/>
        <v>10</v>
      </c>
      <c r="AI46" s="215">
        <v>200</v>
      </c>
      <c r="AJ46" s="215">
        <f t="shared" si="1"/>
        <v>2000</v>
      </c>
    </row>
    <row r="47" spans="1:36">
      <c r="A47" s="584" t="s">
        <v>94</v>
      </c>
      <c r="B47" s="585"/>
      <c r="C47" s="585"/>
      <c r="D47" s="585"/>
      <c r="E47" s="586"/>
      <c r="F47" s="210"/>
      <c r="G47" s="211" t="s">
        <v>283</v>
      </c>
      <c r="H47" s="212"/>
      <c r="I47" s="213"/>
      <c r="J47" s="212"/>
      <c r="K47" s="213"/>
      <c r="L47" s="212"/>
      <c r="M47" s="213"/>
      <c r="N47" s="264">
        <v>1E-3</v>
      </c>
      <c r="O47" s="266">
        <f>N47*AH23</f>
        <v>0.05</v>
      </c>
      <c r="P47" s="212"/>
      <c r="Q47" s="213"/>
      <c r="R47" s="212"/>
      <c r="S47" s="213"/>
      <c r="T47" s="212"/>
      <c r="U47" s="213"/>
      <c r="V47" s="212"/>
      <c r="W47" s="213"/>
      <c r="X47" s="213"/>
      <c r="Y47" s="213"/>
      <c r="Z47" s="212"/>
      <c r="AA47" s="213"/>
      <c r="AB47" s="212"/>
      <c r="AC47" s="213"/>
      <c r="AD47" s="212"/>
      <c r="AE47" s="254"/>
      <c r="AF47" s="304"/>
      <c r="AG47" s="305"/>
      <c r="AH47" s="247">
        <f t="shared" si="0"/>
        <v>0.05</v>
      </c>
      <c r="AI47" s="215">
        <v>750</v>
      </c>
      <c r="AJ47" s="215">
        <f t="shared" si="1"/>
        <v>37.5</v>
      </c>
    </row>
    <row r="48" spans="1:36">
      <c r="A48" s="274" t="s">
        <v>187</v>
      </c>
      <c r="B48" s="275"/>
      <c r="C48" s="275"/>
      <c r="D48" s="275"/>
      <c r="E48" s="276"/>
      <c r="F48" s="210"/>
      <c r="G48" s="211" t="s">
        <v>283</v>
      </c>
      <c r="H48" s="265"/>
      <c r="I48" s="266"/>
      <c r="J48" s="212"/>
      <c r="K48" s="213"/>
      <c r="L48" s="212"/>
      <c r="M48" s="213"/>
      <c r="N48" s="264"/>
      <c r="O48" s="266"/>
      <c r="P48" s="212"/>
      <c r="Q48" s="213"/>
      <c r="R48" s="212"/>
      <c r="S48" s="213"/>
      <c r="T48" s="212"/>
      <c r="U48" s="213"/>
      <c r="V48" s="212"/>
      <c r="W48" s="213"/>
      <c r="X48" s="213"/>
      <c r="Y48" s="213"/>
      <c r="Z48" s="212"/>
      <c r="AA48" s="213"/>
      <c r="AB48" s="212"/>
      <c r="AC48" s="213"/>
      <c r="AD48" s="212"/>
      <c r="AE48" s="254"/>
      <c r="AF48" s="304">
        <v>1E-3</v>
      </c>
      <c r="AG48" s="305">
        <f>AF48*AH23</f>
        <v>0.05</v>
      </c>
      <c r="AH48" s="247">
        <f t="shared" si="0"/>
        <v>0.05</v>
      </c>
      <c r="AI48" s="215">
        <v>800</v>
      </c>
      <c r="AJ48" s="215">
        <f t="shared" si="1"/>
        <v>40</v>
      </c>
    </row>
    <row r="49" spans="1:36">
      <c r="A49" s="473" t="s">
        <v>212</v>
      </c>
      <c r="B49" s="275"/>
      <c r="C49" s="275"/>
      <c r="D49" s="275"/>
      <c r="E49" s="276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12"/>
      <c r="U49" s="213"/>
      <c r="V49" s="212"/>
      <c r="W49" s="213"/>
      <c r="X49" s="213"/>
      <c r="Y49" s="213"/>
      <c r="Z49" s="212"/>
      <c r="AA49" s="213"/>
      <c r="AB49" s="212"/>
      <c r="AC49" s="213"/>
      <c r="AD49" s="264">
        <v>1.52E-2</v>
      </c>
      <c r="AE49" s="303">
        <f>AD49*AH23</f>
        <v>0.76</v>
      </c>
      <c r="AF49" s="248"/>
      <c r="AG49" s="250"/>
      <c r="AH49" s="247">
        <f t="shared" si="0"/>
        <v>0.76</v>
      </c>
      <c r="AI49" s="215">
        <v>300</v>
      </c>
      <c r="AJ49" s="215">
        <f t="shared" si="1"/>
        <v>228</v>
      </c>
    </row>
    <row r="50" spans="1:36" ht="0.6" customHeight="1">
      <c r="A50" s="473"/>
      <c r="B50" s="275"/>
      <c r="C50" s="275"/>
      <c r="D50" s="275"/>
      <c r="E50" s="276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/>
      <c r="W50" s="213"/>
      <c r="X50" s="213"/>
      <c r="Y50" s="213"/>
      <c r="Z50" s="212"/>
      <c r="AA50" s="213"/>
      <c r="AB50" s="212"/>
      <c r="AC50" s="213"/>
      <c r="AD50" s="212"/>
      <c r="AE50" s="254"/>
      <c r="AF50" s="248"/>
      <c r="AG50" s="250"/>
      <c r="AH50" s="247">
        <f t="shared" si="0"/>
        <v>0</v>
      </c>
      <c r="AI50" s="214"/>
      <c r="AJ50" s="214">
        <f t="shared" si="1"/>
        <v>0</v>
      </c>
    </row>
    <row r="51" spans="1:36" hidden="1">
      <c r="A51" s="274"/>
      <c r="B51" s="275"/>
      <c r="C51" s="275"/>
      <c r="D51" s="275"/>
      <c r="E51" s="276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3"/>
      <c r="Y51" s="213"/>
      <c r="Z51" s="212"/>
      <c r="AA51" s="213"/>
      <c r="AB51" s="212"/>
      <c r="AC51" s="213"/>
      <c r="AD51" s="212"/>
      <c r="AE51" s="254"/>
      <c r="AF51" s="248"/>
      <c r="AG51" s="250"/>
      <c r="AH51" s="247">
        <f t="shared" si="0"/>
        <v>0</v>
      </c>
      <c r="AI51" s="214"/>
      <c r="AJ51" s="214">
        <f t="shared" si="1"/>
        <v>0</v>
      </c>
    </row>
    <row r="52" spans="1:36" hidden="1">
      <c r="A52" s="274"/>
      <c r="B52" s="275"/>
      <c r="C52" s="275"/>
      <c r="D52" s="275"/>
      <c r="E52" s="276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3"/>
      <c r="Y52" s="213"/>
      <c r="Z52" s="212"/>
      <c r="AA52" s="213"/>
      <c r="AB52" s="212"/>
      <c r="AC52" s="213"/>
      <c r="AD52" s="212"/>
      <c r="AE52" s="254"/>
      <c r="AF52" s="248"/>
      <c r="AG52" s="250"/>
      <c r="AH52" s="247">
        <f t="shared" si="0"/>
        <v>0</v>
      </c>
      <c r="AI52" s="214"/>
      <c r="AJ52" s="214">
        <f t="shared" si="1"/>
        <v>0</v>
      </c>
    </row>
    <row r="53" spans="1:36" hidden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3"/>
      <c r="Y53" s="213"/>
      <c r="Z53" s="212"/>
      <c r="AA53" s="213"/>
      <c r="AB53" s="212"/>
      <c r="AC53" s="213"/>
      <c r="AD53" s="212"/>
      <c r="AE53" s="254"/>
      <c r="AF53" s="248"/>
      <c r="AG53" s="250"/>
      <c r="AH53" s="247">
        <f t="shared" si="0"/>
        <v>0</v>
      </c>
      <c r="AI53" s="214"/>
      <c r="AJ53" s="214">
        <f t="shared" si="1"/>
        <v>0</v>
      </c>
    </row>
    <row r="54" spans="1:36" hidden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3"/>
      <c r="Y54" s="213"/>
      <c r="Z54" s="212"/>
      <c r="AA54" s="213"/>
      <c r="AB54" s="212"/>
      <c r="AC54" s="213"/>
      <c r="AD54" s="212"/>
      <c r="AE54" s="254"/>
      <c r="AF54" s="248"/>
      <c r="AG54" s="250"/>
      <c r="AH54" s="247">
        <f t="shared" si="0"/>
        <v>0</v>
      </c>
      <c r="AI54" s="214"/>
      <c r="AJ54" s="214">
        <f t="shared" si="1"/>
        <v>0</v>
      </c>
    </row>
    <row r="55" spans="1:36" hidden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3"/>
      <c r="Y55" s="213"/>
      <c r="Z55" s="212"/>
      <c r="AA55" s="213"/>
      <c r="AB55" s="212"/>
      <c r="AC55" s="213"/>
      <c r="AD55" s="212"/>
      <c r="AE55" s="254"/>
      <c r="AF55" s="248"/>
      <c r="AG55" s="250"/>
      <c r="AH55" s="247">
        <f t="shared" si="0"/>
        <v>0</v>
      </c>
      <c r="AI55" s="214"/>
      <c r="AJ55" s="214">
        <f t="shared" si="1"/>
        <v>0</v>
      </c>
    </row>
    <row r="56" spans="1:36" hidden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3"/>
      <c r="Y56" s="213"/>
      <c r="Z56" s="212"/>
      <c r="AA56" s="213"/>
      <c r="AB56" s="212"/>
      <c r="AC56" s="213"/>
      <c r="AD56" s="212"/>
      <c r="AE56" s="254"/>
      <c r="AF56" s="248"/>
      <c r="AG56" s="250"/>
      <c r="AH56" s="247">
        <f t="shared" si="0"/>
        <v>0</v>
      </c>
      <c r="AI56" s="214"/>
      <c r="AJ56" s="214">
        <f t="shared" si="1"/>
        <v>0</v>
      </c>
    </row>
    <row r="57" spans="1:36" hidden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3"/>
      <c r="Y57" s="213"/>
      <c r="Z57" s="212"/>
      <c r="AA57" s="213"/>
      <c r="AB57" s="212"/>
      <c r="AC57" s="213"/>
      <c r="AD57" s="212"/>
      <c r="AE57" s="254"/>
      <c r="AF57" s="248"/>
      <c r="AG57" s="250"/>
      <c r="AH57" s="247">
        <f t="shared" ref="AH57:AH74" si="2">I57+K57+M57+O57+Q57+S57+U57+W57+X57+Y57+AA57+AC57+AE57+AG57</f>
        <v>0</v>
      </c>
      <c r="AI57" s="214"/>
      <c r="AJ57" s="214">
        <f t="shared" si="1"/>
        <v>0</v>
      </c>
    </row>
    <row r="58" spans="1:36" hidden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3"/>
      <c r="Y58" s="213"/>
      <c r="Z58" s="212"/>
      <c r="AA58" s="213"/>
      <c r="AB58" s="212"/>
      <c r="AC58" s="213"/>
      <c r="AD58" s="212"/>
      <c r="AE58" s="254"/>
      <c r="AF58" s="248"/>
      <c r="AG58" s="250"/>
      <c r="AH58" s="247">
        <f t="shared" si="2"/>
        <v>0</v>
      </c>
      <c r="AI58" s="214"/>
      <c r="AJ58" s="214">
        <f t="shared" si="1"/>
        <v>0</v>
      </c>
    </row>
    <row r="59" spans="1:36" hidden="1">
      <c r="A59" s="581"/>
      <c r="B59" s="582"/>
      <c r="C59" s="582"/>
      <c r="D59" s="582"/>
      <c r="E59" s="583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3"/>
      <c r="Y59" s="213"/>
      <c r="Z59" s="212"/>
      <c r="AA59" s="213"/>
      <c r="AB59" s="212"/>
      <c r="AC59" s="213"/>
      <c r="AD59" s="212"/>
      <c r="AE59" s="254"/>
      <c r="AF59" s="248"/>
      <c r="AG59" s="250"/>
      <c r="AH59" s="247">
        <f t="shared" si="2"/>
        <v>0</v>
      </c>
      <c r="AI59" s="214"/>
      <c r="AJ59" s="214">
        <f t="shared" si="1"/>
        <v>0</v>
      </c>
    </row>
    <row r="60" spans="1:36" hidden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3"/>
      <c r="Y60" s="213"/>
      <c r="Z60" s="212"/>
      <c r="AA60" s="213"/>
      <c r="AB60" s="212"/>
      <c r="AC60" s="213"/>
      <c r="AD60" s="212"/>
      <c r="AE60" s="254"/>
      <c r="AF60" s="248"/>
      <c r="AG60" s="250"/>
      <c r="AH60" s="247">
        <f t="shared" si="2"/>
        <v>0</v>
      </c>
      <c r="AI60" s="214"/>
      <c r="AJ60" s="214">
        <f t="shared" si="1"/>
        <v>0</v>
      </c>
    </row>
    <row r="61" spans="1:36" hidden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3"/>
      <c r="Y61" s="213"/>
      <c r="Z61" s="212"/>
      <c r="AA61" s="213"/>
      <c r="AB61" s="212"/>
      <c r="AC61" s="213"/>
      <c r="AD61" s="212"/>
      <c r="AE61" s="254"/>
      <c r="AF61" s="248"/>
      <c r="AG61" s="250"/>
      <c r="AH61" s="247">
        <f t="shared" si="2"/>
        <v>0</v>
      </c>
      <c r="AI61" s="214"/>
      <c r="AJ61" s="214">
        <f t="shared" si="1"/>
        <v>0</v>
      </c>
    </row>
    <row r="62" spans="1:36" hidden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3"/>
      <c r="Y62" s="213"/>
      <c r="Z62" s="212"/>
      <c r="AA62" s="213"/>
      <c r="AB62" s="212"/>
      <c r="AC62" s="213"/>
      <c r="AD62" s="212"/>
      <c r="AE62" s="254"/>
      <c r="AF62" s="248"/>
      <c r="AG62" s="250"/>
      <c r="AH62" s="247">
        <f t="shared" si="2"/>
        <v>0</v>
      </c>
      <c r="AI62" s="214"/>
      <c r="AJ62" s="214">
        <f t="shared" si="1"/>
        <v>0</v>
      </c>
    </row>
    <row r="63" spans="1:36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3"/>
      <c r="Y63" s="213"/>
      <c r="Z63" s="212"/>
      <c r="AA63" s="213"/>
      <c r="AB63" s="212"/>
      <c r="AC63" s="213"/>
      <c r="AD63" s="212"/>
      <c r="AE63" s="254"/>
      <c r="AF63" s="248"/>
      <c r="AG63" s="250"/>
      <c r="AH63" s="247">
        <f t="shared" si="2"/>
        <v>0</v>
      </c>
      <c r="AI63" s="214"/>
      <c r="AJ63" s="214">
        <f t="shared" si="1"/>
        <v>0</v>
      </c>
    </row>
    <row r="64" spans="1:36" hidden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3"/>
      <c r="Y64" s="213"/>
      <c r="Z64" s="212"/>
      <c r="AA64" s="213"/>
      <c r="AB64" s="212"/>
      <c r="AC64" s="213"/>
      <c r="AD64" s="212"/>
      <c r="AE64" s="254"/>
      <c r="AF64" s="248"/>
      <c r="AG64" s="250"/>
      <c r="AH64" s="247">
        <f t="shared" si="2"/>
        <v>0</v>
      </c>
      <c r="AI64" s="214"/>
      <c r="AJ64" s="214">
        <f t="shared" si="1"/>
        <v>0</v>
      </c>
    </row>
    <row r="65" spans="1:36" hidden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3"/>
      <c r="Y65" s="213"/>
      <c r="Z65" s="212"/>
      <c r="AA65" s="213"/>
      <c r="AB65" s="212"/>
      <c r="AC65" s="213"/>
      <c r="AD65" s="212"/>
      <c r="AE65" s="254"/>
      <c r="AF65" s="248"/>
      <c r="AG65" s="250"/>
      <c r="AH65" s="247">
        <f t="shared" si="2"/>
        <v>0</v>
      </c>
      <c r="AI65" s="214"/>
      <c r="AJ65" s="214">
        <f t="shared" si="1"/>
        <v>0</v>
      </c>
    </row>
    <row r="66" spans="1:36" hidden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3"/>
      <c r="Y66" s="213"/>
      <c r="Z66" s="212"/>
      <c r="AA66" s="213"/>
      <c r="AB66" s="212"/>
      <c r="AC66" s="213"/>
      <c r="AD66" s="212"/>
      <c r="AE66" s="254"/>
      <c r="AF66" s="248"/>
      <c r="AG66" s="250"/>
      <c r="AH66" s="247">
        <f t="shared" si="2"/>
        <v>0</v>
      </c>
      <c r="AI66" s="214"/>
      <c r="AJ66" s="214">
        <f t="shared" si="1"/>
        <v>0</v>
      </c>
    </row>
    <row r="67" spans="1:36" hidden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3"/>
      <c r="Y67" s="213"/>
      <c r="Z67" s="212"/>
      <c r="AA67" s="213"/>
      <c r="AB67" s="212"/>
      <c r="AC67" s="213"/>
      <c r="AD67" s="212"/>
      <c r="AE67" s="254"/>
      <c r="AF67" s="248"/>
      <c r="AG67" s="250"/>
      <c r="AH67" s="247">
        <f t="shared" si="2"/>
        <v>0</v>
      </c>
      <c r="AI67" s="214"/>
      <c r="AJ67" s="214">
        <f t="shared" si="1"/>
        <v>0</v>
      </c>
    </row>
    <row r="68" spans="1:36" hidden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3"/>
      <c r="Y68" s="213"/>
      <c r="Z68" s="212"/>
      <c r="AA68" s="213"/>
      <c r="AB68" s="212"/>
      <c r="AC68" s="213"/>
      <c r="AD68" s="212"/>
      <c r="AE68" s="254"/>
      <c r="AF68" s="248"/>
      <c r="AG68" s="250"/>
      <c r="AH68" s="247">
        <f t="shared" si="2"/>
        <v>0</v>
      </c>
      <c r="AI68" s="214"/>
      <c r="AJ68" s="214">
        <f t="shared" si="1"/>
        <v>0</v>
      </c>
    </row>
    <row r="69" spans="1:36" hidden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3"/>
      <c r="Y69" s="213"/>
      <c r="Z69" s="212"/>
      <c r="AA69" s="213"/>
      <c r="AB69" s="212"/>
      <c r="AC69" s="213"/>
      <c r="AD69" s="212"/>
      <c r="AE69" s="254"/>
      <c r="AF69" s="248"/>
      <c r="AG69" s="250"/>
      <c r="AH69" s="247">
        <f t="shared" si="2"/>
        <v>0</v>
      </c>
      <c r="AI69" s="214"/>
      <c r="AJ69" s="214">
        <f t="shared" si="1"/>
        <v>0</v>
      </c>
    </row>
    <row r="70" spans="1:36" hidden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3"/>
      <c r="Y70" s="213"/>
      <c r="Z70" s="212"/>
      <c r="AA70" s="213"/>
      <c r="AB70" s="212"/>
      <c r="AC70" s="213"/>
      <c r="AD70" s="212"/>
      <c r="AE70" s="254"/>
      <c r="AF70" s="259"/>
      <c r="AG70" s="260"/>
      <c r="AH70" s="247">
        <f t="shared" si="2"/>
        <v>0</v>
      </c>
      <c r="AI70" s="214"/>
      <c r="AJ70" s="214">
        <f t="shared" si="1"/>
        <v>0</v>
      </c>
    </row>
    <row r="71" spans="1:36" hidden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3"/>
      <c r="Y71" s="213"/>
      <c r="Z71" s="212"/>
      <c r="AA71" s="213"/>
      <c r="AB71" s="212"/>
      <c r="AC71" s="213"/>
      <c r="AD71" s="212"/>
      <c r="AE71" s="254"/>
      <c r="AF71" s="248"/>
      <c r="AG71" s="250"/>
      <c r="AH71" s="247">
        <f t="shared" si="2"/>
        <v>0</v>
      </c>
      <c r="AI71" s="214"/>
      <c r="AJ71" s="214">
        <f t="shared" si="1"/>
        <v>0</v>
      </c>
    </row>
    <row r="72" spans="1:36" ht="11.4" hidden="1" customHeight="1"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3"/>
      <c r="Y72" s="213"/>
      <c r="Z72" s="212"/>
      <c r="AA72" s="213"/>
      <c r="AB72" s="212"/>
      <c r="AC72" s="213"/>
      <c r="AD72" s="212"/>
      <c r="AE72" s="254"/>
      <c r="AF72" s="248"/>
      <c r="AG72" s="250"/>
      <c r="AH72" s="247">
        <f t="shared" si="2"/>
        <v>0</v>
      </c>
      <c r="AI72" s="214"/>
      <c r="AJ72" s="214">
        <f t="shared" si="1"/>
        <v>0</v>
      </c>
    </row>
    <row r="73" spans="1:36" hidden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3"/>
      <c r="Y73" s="213"/>
      <c r="Z73" s="212"/>
      <c r="AA73" s="213"/>
      <c r="AB73" s="212"/>
      <c r="AC73" s="213"/>
      <c r="AD73" s="212"/>
      <c r="AE73" s="254"/>
      <c r="AF73" s="248"/>
      <c r="AG73" s="250"/>
      <c r="AH73" s="247">
        <f t="shared" si="2"/>
        <v>0</v>
      </c>
      <c r="AI73" s="214"/>
      <c r="AJ73" s="214">
        <f t="shared" si="1"/>
        <v>0</v>
      </c>
    </row>
    <row r="74" spans="1:36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0.06</v>
      </c>
      <c r="I74" s="266">
        <f>H74*AH23</f>
        <v>3</v>
      </c>
      <c r="J74" s="212"/>
      <c r="K74" s="213"/>
      <c r="L74" s="212"/>
      <c r="M74" s="213"/>
      <c r="N74" s="212"/>
      <c r="O74" s="213"/>
      <c r="P74" s="212"/>
      <c r="Q74" s="213"/>
      <c r="R74" s="212"/>
      <c r="S74" s="213"/>
      <c r="T74" s="264">
        <v>0.16</v>
      </c>
      <c r="U74" s="266">
        <f>T74*AH23</f>
        <v>8</v>
      </c>
      <c r="V74" s="212"/>
      <c r="W74" s="266"/>
      <c r="X74" s="213"/>
      <c r="Y74" s="213"/>
      <c r="Z74" s="212"/>
      <c r="AA74" s="213"/>
      <c r="AB74" s="264">
        <v>0.19</v>
      </c>
      <c r="AC74" s="266">
        <f>AB74*AH23</f>
        <v>9.5</v>
      </c>
      <c r="AD74" s="212"/>
      <c r="AE74" s="254"/>
      <c r="AF74" s="248"/>
      <c r="AG74" s="250"/>
      <c r="AH74" s="247">
        <f t="shared" si="2"/>
        <v>20.5</v>
      </c>
      <c r="AI74" s="214"/>
      <c r="AJ74" s="214">
        <f t="shared" si="1"/>
        <v>0</v>
      </c>
    </row>
    <row r="75" spans="1:36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198"/>
      <c r="Y75" s="198"/>
      <c r="Z75" s="200"/>
      <c r="AA75" s="198"/>
      <c r="AB75" s="200"/>
      <c r="AC75" s="198"/>
      <c r="AD75" s="200"/>
      <c r="AE75" s="255"/>
      <c r="AF75" s="259"/>
      <c r="AG75" s="260"/>
      <c r="AH75" s="197"/>
      <c r="AI75" s="247"/>
      <c r="AJ75" s="268">
        <f>SUM(AJ25:AJ74)</f>
        <v>9389.4826086932007</v>
      </c>
    </row>
    <row r="76" spans="1:36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198"/>
      <c r="Y76" s="198"/>
      <c r="Z76" s="200"/>
      <c r="AA76" s="198"/>
      <c r="AB76" s="200"/>
      <c r="AC76" s="198"/>
      <c r="AD76" s="200"/>
      <c r="AE76" s="306"/>
      <c r="AF76" s="200"/>
      <c r="AG76" s="198"/>
      <c r="AH76" s="197"/>
      <c r="AI76" s="197"/>
      <c r="AJ76" s="197"/>
    </row>
    <row r="77" spans="1:36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306"/>
      <c r="Y77" s="189"/>
      <c r="Z77" s="187"/>
      <c r="AA77" s="306"/>
      <c r="AB77" s="306"/>
      <c r="AC77" s="306"/>
      <c r="AD77" s="306"/>
      <c r="AE77" s="187"/>
      <c r="AF77" s="187"/>
      <c r="AG77" s="187"/>
      <c r="AH77" s="187"/>
      <c r="AI77" s="187"/>
      <c r="AJ77" s="187"/>
    </row>
    <row r="78" spans="1:36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272"/>
      <c r="L78" s="272"/>
      <c r="M78" s="272"/>
      <c r="N78" s="272"/>
      <c r="O78" s="272" t="s">
        <v>293</v>
      </c>
      <c r="P78" s="272"/>
      <c r="Q78" s="272"/>
      <c r="R78" s="272"/>
      <c r="S78" s="272"/>
      <c r="T78" s="272"/>
      <c r="U78" s="272"/>
      <c r="V78" s="187"/>
      <c r="W78" s="187"/>
      <c r="X78" s="187"/>
      <c r="Y78" s="187"/>
      <c r="Z78" s="187"/>
      <c r="AA78" s="187"/>
      <c r="AB78" s="272" t="s">
        <v>293</v>
      </c>
      <c r="AC78" s="272"/>
      <c r="AD78" s="272"/>
      <c r="AE78" s="272"/>
      <c r="AF78" s="272"/>
      <c r="AG78" s="272"/>
      <c r="AH78" s="187"/>
      <c r="AI78" s="187"/>
      <c r="AJ78" s="187"/>
    </row>
    <row r="79" spans="1:36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219"/>
      <c r="Y79" s="219"/>
      <c r="Z79" s="220"/>
      <c r="AA79" s="219"/>
      <c r="AB79" s="219"/>
      <c r="AC79" s="330"/>
      <c r="AD79" s="216"/>
      <c r="AE79" s="220"/>
      <c r="AF79" s="270"/>
      <c r="AG79" s="55"/>
      <c r="AH79" s="220"/>
      <c r="AI79" s="220"/>
      <c r="AJ79" s="220"/>
    </row>
    <row r="80" spans="1:36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220" t="s">
        <v>292</v>
      </c>
      <c r="Y80" s="220"/>
      <c r="Z80" s="220"/>
      <c r="AA80" s="220" t="s">
        <v>293</v>
      </c>
      <c r="AB80" s="220"/>
      <c r="AC80" s="220"/>
      <c r="AD80" s="220"/>
      <c r="AE80" s="220"/>
      <c r="AF80" s="220"/>
      <c r="AG80" s="220"/>
      <c r="AH80" s="220"/>
      <c r="AI80" s="220"/>
      <c r="AJ80" s="220"/>
    </row>
    <row r="81" spans="1:36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599"/>
      <c r="P81" s="599"/>
      <c r="Q81" s="599"/>
      <c r="R81" s="599"/>
      <c r="S81" s="599"/>
      <c r="T81" s="599"/>
      <c r="U81" s="599"/>
      <c r="V81" s="599"/>
      <c r="W81" s="599"/>
      <c r="X81" s="270"/>
      <c r="Y81" s="270"/>
      <c r="Z81" s="270"/>
      <c r="AA81" s="270"/>
      <c r="AB81" s="270"/>
      <c r="AC81" s="590"/>
      <c r="AD81" s="590"/>
      <c r="AE81" s="590"/>
      <c r="AF81" s="590"/>
      <c r="AG81" s="590"/>
      <c r="AH81" s="220"/>
      <c r="AI81" s="220"/>
      <c r="AJ81" s="220"/>
    </row>
    <row r="82" spans="1:36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591"/>
      <c r="P82" s="591"/>
      <c r="Q82" s="591"/>
      <c r="R82" s="591"/>
      <c r="S82" s="591"/>
      <c r="T82" s="591"/>
      <c r="U82" s="591"/>
      <c r="V82" s="591"/>
      <c r="W82" s="591"/>
      <c r="X82" s="270"/>
      <c r="Y82" s="270"/>
      <c r="Z82" s="270"/>
      <c r="AA82" s="270"/>
      <c r="AB82" s="270"/>
      <c r="AC82" s="270"/>
      <c r="AD82" s="270"/>
      <c r="AE82" s="270"/>
      <c r="AF82" s="270"/>
      <c r="AG82" s="271"/>
      <c r="AH82" s="220"/>
      <c r="AI82" s="220"/>
      <c r="AJ82" s="220"/>
    </row>
  </sheetData>
  <mergeCells count="111">
    <mergeCell ref="A81:G81"/>
    <mergeCell ref="H81:M81"/>
    <mergeCell ref="O81:W81"/>
    <mergeCell ref="AC81:AG81"/>
    <mergeCell ref="A82:G82"/>
    <mergeCell ref="H82:M82"/>
    <mergeCell ref="O82:W82"/>
    <mergeCell ref="A75:E76"/>
    <mergeCell ref="N80:R80"/>
    <mergeCell ref="A69:E69"/>
    <mergeCell ref="A70:E70"/>
    <mergeCell ref="A71:E71"/>
    <mergeCell ref="A59:E59"/>
    <mergeCell ref="A73:E73"/>
    <mergeCell ref="A74:E74"/>
    <mergeCell ref="A46:E46"/>
    <mergeCell ref="A63:E63"/>
    <mergeCell ref="A64:E64"/>
    <mergeCell ref="A65:E65"/>
    <mergeCell ref="A67:E67"/>
    <mergeCell ref="A68:E68"/>
    <mergeCell ref="A47:E47"/>
    <mergeCell ref="A33:E33"/>
    <mergeCell ref="A34:E34"/>
    <mergeCell ref="A35:E35"/>
    <mergeCell ref="A37:E37"/>
    <mergeCell ref="A44:E44"/>
    <mergeCell ref="A45:E45"/>
    <mergeCell ref="A27:E27"/>
    <mergeCell ref="A28:E28"/>
    <mergeCell ref="A29:E29"/>
    <mergeCell ref="A30:E30"/>
    <mergeCell ref="A31:E31"/>
    <mergeCell ref="A32:E32"/>
    <mergeCell ref="AB24:AC24"/>
    <mergeCell ref="AD24:AE24"/>
    <mergeCell ref="AF24:AG24"/>
    <mergeCell ref="A25:E25"/>
    <mergeCell ref="A26:E26"/>
    <mergeCell ref="R24:S24"/>
    <mergeCell ref="T24:U24"/>
    <mergeCell ref="V24:W24"/>
    <mergeCell ref="Z24:AA24"/>
    <mergeCell ref="A24:E24"/>
    <mergeCell ref="H24:I24"/>
    <mergeCell ref="J24:K24"/>
    <mergeCell ref="L24:M24"/>
    <mergeCell ref="N24:O24"/>
    <mergeCell ref="P24:Q24"/>
    <mergeCell ref="A22:E22"/>
    <mergeCell ref="AH22:AJ22"/>
    <mergeCell ref="A23:E23"/>
    <mergeCell ref="H23:O23"/>
    <mergeCell ref="P23:X23"/>
    <mergeCell ref="X21:Y21"/>
    <mergeCell ref="Z21:AA21"/>
    <mergeCell ref="AB21:AC21"/>
    <mergeCell ref="AD21:AE21"/>
    <mergeCell ref="AF21:AG21"/>
    <mergeCell ref="L21:M21"/>
    <mergeCell ref="N21:O21"/>
    <mergeCell ref="P21:Q21"/>
    <mergeCell ref="R21:S21"/>
    <mergeCell ref="T21:U21"/>
    <mergeCell ref="V21:W21"/>
    <mergeCell ref="F19:F21"/>
    <mergeCell ref="H19:O20"/>
    <mergeCell ref="P19:Q20"/>
    <mergeCell ref="R19:AC20"/>
    <mergeCell ref="AD19:AG20"/>
    <mergeCell ref="AH19:AJ19"/>
    <mergeCell ref="AH20:AJ20"/>
    <mergeCell ref="H21:I21"/>
    <mergeCell ref="J21:K21"/>
    <mergeCell ref="A16:N16"/>
    <mergeCell ref="O16:R16"/>
    <mergeCell ref="S16:U16"/>
    <mergeCell ref="V16:X16"/>
    <mergeCell ref="A18:F18"/>
    <mergeCell ref="G18:G21"/>
    <mergeCell ref="H18:AG18"/>
    <mergeCell ref="AH18:AJ18"/>
    <mergeCell ref="A19:E21"/>
    <mergeCell ref="A14:N14"/>
    <mergeCell ref="O14:R14"/>
    <mergeCell ref="S14:U14"/>
    <mergeCell ref="V14:X14"/>
    <mergeCell ref="A15:N15"/>
    <mergeCell ref="O15:R15"/>
    <mergeCell ref="S15:U15"/>
    <mergeCell ref="V15:X15"/>
    <mergeCell ref="D9:F11"/>
    <mergeCell ref="AJ11:AJ12"/>
    <mergeCell ref="G7:I11"/>
    <mergeCell ref="J7:N11"/>
    <mergeCell ref="O7:R11"/>
    <mergeCell ref="S7:U11"/>
    <mergeCell ref="V7:X11"/>
    <mergeCell ref="AJ7:AJ8"/>
    <mergeCell ref="AD12:AF12"/>
    <mergeCell ref="AC10:AF10"/>
    <mergeCell ref="A1:T1"/>
    <mergeCell ref="N2:T2"/>
    <mergeCell ref="V2:AJ2"/>
    <mergeCell ref="N3:T3"/>
    <mergeCell ref="B2:F2"/>
    <mergeCell ref="B3:F3"/>
    <mergeCell ref="G2:M2"/>
    <mergeCell ref="G3:M3"/>
    <mergeCell ref="AJ9:AJ10"/>
    <mergeCell ref="AG10:AH10"/>
  </mergeCells>
  <pageMargins left="0" right="0" top="0" bottom="0" header="0.51180555555555496" footer="0.51180555555555496"/>
  <pageSetup paperSize="9" scale="61" firstPageNumber="0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Z89"/>
  <sheetViews>
    <sheetView topLeftCell="N34" zoomScaleNormal="100" workbookViewId="0">
      <selection activeCell="AQ83" sqref="AQ83"/>
    </sheetView>
  </sheetViews>
  <sheetFormatPr defaultRowHeight="14.4"/>
  <cols>
    <col min="1" max="4" width="5.5546875" customWidth="1"/>
    <col min="5" max="5" width="8.44140625" customWidth="1"/>
    <col min="6" max="6" width="3.6640625" customWidth="1"/>
    <col min="7" max="38" width="5.5546875" customWidth="1"/>
    <col min="39" max="39" width="5.33203125" customWidth="1"/>
    <col min="40" max="40" width="3.6640625" hidden="1" customWidth="1"/>
    <col min="41" max="41" width="0.33203125" customWidth="1"/>
    <col min="42" max="42" width="5.5546875" customWidth="1"/>
    <col min="43" max="44" width="7" customWidth="1"/>
    <col min="45" max="52" width="5.5546875" customWidth="1"/>
    <col min="53" max="1025" width="8.5546875"/>
  </cols>
  <sheetData>
    <row r="1" spans="1:44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</row>
    <row r="2" spans="1:44">
      <c r="A2" s="435" t="s">
        <v>290</v>
      </c>
      <c r="B2" s="435"/>
      <c r="C2" s="435"/>
      <c r="D2" s="435"/>
      <c r="E2" s="476" t="s">
        <v>291</v>
      </c>
      <c r="F2" s="476"/>
      <c r="G2" s="476"/>
      <c r="H2" s="476" t="s">
        <v>361</v>
      </c>
      <c r="I2" s="476"/>
      <c r="J2" s="476"/>
      <c r="K2" s="476"/>
      <c r="L2" s="188"/>
      <c r="M2" s="188"/>
      <c r="N2" s="188"/>
      <c r="O2" s="188"/>
      <c r="P2" s="188"/>
      <c r="Q2" s="188"/>
      <c r="R2" s="188"/>
      <c r="S2" s="188"/>
      <c r="T2" s="188"/>
      <c r="U2" s="187"/>
      <c r="V2" s="436" t="s">
        <v>340</v>
      </c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</row>
    <row r="3" spans="1:44" ht="12" customHeight="1">
      <c r="A3" s="187" t="s">
        <v>291</v>
      </c>
      <c r="B3" s="187"/>
      <c r="C3" s="187" t="s">
        <v>291</v>
      </c>
      <c r="D3" s="187"/>
      <c r="E3" s="187" t="s">
        <v>291</v>
      </c>
      <c r="F3" s="484" t="s">
        <v>292</v>
      </c>
      <c r="G3" s="484"/>
      <c r="H3" s="484" t="s">
        <v>293</v>
      </c>
      <c r="I3" s="484"/>
      <c r="J3" s="484"/>
      <c r="K3" s="484"/>
      <c r="L3" s="188"/>
      <c r="M3" s="188"/>
      <c r="N3" s="188"/>
      <c r="O3" s="188"/>
      <c r="P3" s="188"/>
      <c r="Q3" s="188"/>
      <c r="R3" s="188"/>
      <c r="S3" s="188"/>
      <c r="T3" s="188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</row>
    <row r="4" spans="1:44" ht="12" customHeight="1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539" t="s">
        <v>5</v>
      </c>
      <c r="AP4" s="540"/>
      <c r="AQ4" s="540"/>
      <c r="AR4" s="541"/>
    </row>
    <row r="5" spans="1:44" ht="12" customHeight="1">
      <c r="A5" s="637" t="s">
        <v>385</v>
      </c>
      <c r="B5" s="637"/>
      <c r="C5" s="637"/>
      <c r="D5" s="637"/>
      <c r="E5" s="637"/>
      <c r="F5" s="637"/>
      <c r="G5" s="637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631" t="s">
        <v>294</v>
      </c>
      <c r="AK5" s="631"/>
      <c r="AL5" s="631"/>
      <c r="AM5" s="631"/>
      <c r="AN5" s="187"/>
      <c r="AO5" s="543" t="s">
        <v>295</v>
      </c>
      <c r="AP5" s="544"/>
      <c r="AQ5" s="544"/>
      <c r="AR5" s="545"/>
    </row>
    <row r="6" spans="1:44" ht="12" customHeight="1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297" t="s">
        <v>132</v>
      </c>
      <c r="AB6" s="476"/>
      <c r="AC6" s="476"/>
      <c r="AD6" s="476"/>
      <c r="AE6" s="187">
        <v>20</v>
      </c>
      <c r="AF6" s="400">
        <v>25</v>
      </c>
      <c r="AG6" s="297" t="s">
        <v>296</v>
      </c>
      <c r="AH6" s="190"/>
      <c r="AI6" s="295"/>
      <c r="AJ6" s="631" t="s">
        <v>297</v>
      </c>
      <c r="AK6" s="631"/>
      <c r="AL6" s="631"/>
      <c r="AM6" s="631"/>
      <c r="AN6" s="187"/>
      <c r="AO6" s="506"/>
      <c r="AP6" s="507"/>
      <c r="AQ6" s="507"/>
      <c r="AR6" s="508"/>
    </row>
    <row r="7" spans="1:44" ht="12" customHeight="1">
      <c r="A7" s="286" t="s">
        <v>298</v>
      </c>
      <c r="B7" s="287"/>
      <c r="C7" s="287"/>
      <c r="D7" s="287"/>
      <c r="E7" s="287"/>
      <c r="F7" s="288"/>
      <c r="G7" s="521" t="s">
        <v>299</v>
      </c>
      <c r="H7" s="522"/>
      <c r="I7" s="523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531"/>
      <c r="Y7" s="532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509"/>
      <c r="AP7" s="510"/>
      <c r="AQ7" s="510"/>
      <c r="AR7" s="511"/>
    </row>
    <row r="8" spans="1:44" ht="12" customHeight="1">
      <c r="A8" s="292"/>
      <c r="B8" s="293"/>
      <c r="C8" s="293"/>
      <c r="D8" s="293"/>
      <c r="E8" s="293"/>
      <c r="F8" s="294"/>
      <c r="G8" s="524"/>
      <c r="H8" s="525"/>
      <c r="I8" s="526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4"/>
      <c r="Y8" s="535"/>
      <c r="Z8" s="187"/>
      <c r="AA8" s="632" t="s">
        <v>303</v>
      </c>
      <c r="AB8" s="632"/>
      <c r="AC8" s="632"/>
      <c r="AD8" s="632"/>
      <c r="AE8" s="517" t="s">
        <v>364</v>
      </c>
      <c r="AF8" s="517"/>
      <c r="AG8" s="517"/>
      <c r="AH8" s="517"/>
      <c r="AI8" s="517"/>
      <c r="AJ8" s="517"/>
      <c r="AK8" s="631" t="s">
        <v>304</v>
      </c>
      <c r="AL8" s="631"/>
      <c r="AM8" s="631"/>
      <c r="AN8" s="187"/>
      <c r="AO8" s="519"/>
      <c r="AP8" s="517"/>
      <c r="AQ8" s="517"/>
      <c r="AR8" s="520"/>
    </row>
    <row r="9" spans="1:44" ht="12" customHeight="1">
      <c r="A9" s="286" t="s">
        <v>305</v>
      </c>
      <c r="B9" s="287"/>
      <c r="C9" s="288"/>
      <c r="D9" s="521" t="s">
        <v>306</v>
      </c>
      <c r="E9" s="522"/>
      <c r="F9" s="523"/>
      <c r="G9" s="524"/>
      <c r="H9" s="525"/>
      <c r="I9" s="526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4"/>
      <c r="Y9" s="535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509"/>
      <c r="AP9" s="510"/>
      <c r="AQ9" s="510"/>
      <c r="AR9" s="511"/>
    </row>
    <row r="10" spans="1:44" ht="12" customHeight="1">
      <c r="A10" s="289"/>
      <c r="B10" s="290"/>
      <c r="C10" s="291"/>
      <c r="D10" s="524"/>
      <c r="E10" s="525"/>
      <c r="F10" s="526"/>
      <c r="G10" s="524"/>
      <c r="H10" s="525"/>
      <c r="I10" s="526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4"/>
      <c r="Y10" s="535"/>
      <c r="Z10" s="187"/>
      <c r="AA10" s="632" t="s">
        <v>307</v>
      </c>
      <c r="AB10" s="632"/>
      <c r="AC10" s="632"/>
      <c r="AD10" s="632"/>
      <c r="AE10" s="632"/>
      <c r="AF10" s="632"/>
      <c r="AG10" s="632"/>
      <c r="AH10" s="632"/>
      <c r="AI10" s="517"/>
      <c r="AJ10" s="517"/>
      <c r="AK10" s="517"/>
      <c r="AL10" s="517"/>
      <c r="AM10" s="517"/>
      <c r="AN10" s="187"/>
      <c r="AO10" s="519"/>
      <c r="AP10" s="517"/>
      <c r="AQ10" s="517"/>
      <c r="AR10" s="520"/>
    </row>
    <row r="11" spans="1:44" ht="12" customHeight="1">
      <c r="A11" s="292"/>
      <c r="B11" s="293"/>
      <c r="C11" s="294"/>
      <c r="D11" s="527"/>
      <c r="E11" s="528"/>
      <c r="F11" s="529"/>
      <c r="G11" s="527"/>
      <c r="H11" s="528"/>
      <c r="I11" s="529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7"/>
      <c r="Y11" s="538"/>
      <c r="Z11" s="187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509"/>
      <c r="AP11" s="510"/>
      <c r="AQ11" s="510"/>
      <c r="AR11" s="511"/>
    </row>
    <row r="12" spans="1:44" ht="12" customHeight="1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280">
        <v>4</v>
      </c>
      <c r="K12" s="281"/>
      <c r="L12" s="281"/>
      <c r="M12" s="281"/>
      <c r="N12" s="282"/>
      <c r="O12" s="280">
        <v>5</v>
      </c>
      <c r="P12" s="281"/>
      <c r="Q12" s="281"/>
      <c r="R12" s="282"/>
      <c r="S12" s="280">
        <v>6</v>
      </c>
      <c r="T12" s="281"/>
      <c r="U12" s="282"/>
      <c r="V12" s="280">
        <v>7</v>
      </c>
      <c r="W12" s="281"/>
      <c r="X12" s="281"/>
      <c r="Y12" s="282"/>
      <c r="Z12" s="187"/>
      <c r="AA12" s="188" t="s">
        <v>308</v>
      </c>
      <c r="AB12" s="188"/>
      <c r="AC12" s="188"/>
      <c r="AD12" s="188"/>
      <c r="AE12" s="188"/>
      <c r="AF12" s="476" t="s">
        <v>365</v>
      </c>
      <c r="AG12" s="476"/>
      <c r="AH12" s="476"/>
      <c r="AI12" s="188"/>
      <c r="AJ12" s="188"/>
      <c r="AK12" s="188"/>
      <c r="AL12" s="188"/>
      <c r="AM12" s="188"/>
      <c r="AN12" s="187"/>
      <c r="AO12" s="512"/>
      <c r="AP12" s="513"/>
      <c r="AQ12" s="513"/>
      <c r="AR12" s="514"/>
    </row>
    <row r="13" spans="1:44" ht="12" customHeight="1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83">
        <v>173.81</v>
      </c>
      <c r="P13" s="284"/>
      <c r="Q13" s="284"/>
      <c r="R13" s="285"/>
      <c r="S13" s="283"/>
      <c r="T13" s="284"/>
      <c r="U13" s="285"/>
      <c r="V13" s="283"/>
      <c r="W13" s="284"/>
      <c r="X13" s="284"/>
      <c r="Y13" s="285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90"/>
      <c r="AK13" s="190"/>
      <c r="AL13" s="190"/>
      <c r="AM13" s="190"/>
      <c r="AN13" s="187"/>
      <c r="AO13" s="187"/>
      <c r="AP13" s="187"/>
      <c r="AQ13" s="187"/>
      <c r="AR13" s="187"/>
    </row>
    <row r="14" spans="1:44" ht="14.4" customHeight="1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2"/>
      <c r="Y14" s="503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</row>
    <row r="15" spans="1:44" ht="13.8" customHeight="1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2"/>
      <c r="Y15" s="503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</row>
    <row r="16" spans="1:44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3"/>
      <c r="Z16" s="187"/>
      <c r="AA16" s="187"/>
      <c r="AB16" s="187"/>
      <c r="AC16" s="187"/>
      <c r="AD16" s="187"/>
      <c r="AE16" s="187"/>
      <c r="AF16" s="516" t="s">
        <v>366</v>
      </c>
      <c r="AG16" s="516"/>
      <c r="AH16" s="516"/>
      <c r="AI16" s="516"/>
      <c r="AJ16" s="516"/>
      <c r="AK16" s="516"/>
      <c r="AL16" s="516"/>
      <c r="AM16" s="516"/>
      <c r="AN16" s="516"/>
      <c r="AO16" s="187"/>
      <c r="AP16" s="187" t="s">
        <v>449</v>
      </c>
      <c r="AQ16" s="187"/>
      <c r="AR16" s="187"/>
    </row>
    <row r="17" spans="1:47" ht="5.4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46"/>
    </row>
    <row r="18" spans="1:47" ht="14.4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456"/>
      <c r="AN18" s="456"/>
      <c r="AO18" s="456"/>
      <c r="AP18" s="547" t="s">
        <v>313</v>
      </c>
      <c r="AQ18" s="548"/>
      <c r="AR18" s="549"/>
      <c r="AS18" s="488"/>
      <c r="AT18" s="488"/>
      <c r="AU18" s="488"/>
    </row>
    <row r="19" spans="1:47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92" t="s">
        <v>59</v>
      </c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594"/>
      <c r="T19" s="592" t="s">
        <v>63</v>
      </c>
      <c r="U19" s="594"/>
      <c r="V19" s="592" t="s">
        <v>116</v>
      </c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594"/>
      <c r="AJ19" s="592" t="s">
        <v>119</v>
      </c>
      <c r="AK19" s="652"/>
      <c r="AL19" s="652"/>
      <c r="AM19" s="594"/>
      <c r="AN19" s="485"/>
      <c r="AO19" s="485"/>
      <c r="AP19" s="547" t="s">
        <v>316</v>
      </c>
      <c r="AQ19" s="548"/>
      <c r="AR19" s="549"/>
      <c r="AS19" s="489"/>
    </row>
    <row r="20" spans="1:47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1"/>
      <c r="T20" s="559"/>
      <c r="U20" s="561"/>
      <c r="V20" s="559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1"/>
      <c r="AJ20" s="559"/>
      <c r="AK20" s="560"/>
      <c r="AL20" s="560"/>
      <c r="AM20" s="561"/>
      <c r="AN20" s="486"/>
      <c r="AO20" s="487"/>
      <c r="AP20" s="547" t="s">
        <v>317</v>
      </c>
      <c r="AQ20" s="548"/>
      <c r="AR20" s="549"/>
    </row>
    <row r="21" spans="1:47" ht="92.4" customHeight="1">
      <c r="A21" s="559"/>
      <c r="B21" s="560"/>
      <c r="C21" s="560"/>
      <c r="D21" s="560"/>
      <c r="E21" s="561"/>
      <c r="F21" s="564"/>
      <c r="G21" s="552"/>
      <c r="H21" s="565" t="s">
        <v>141</v>
      </c>
      <c r="I21" s="566"/>
      <c r="J21" s="565" t="s">
        <v>140</v>
      </c>
      <c r="K21" s="566"/>
      <c r="L21" s="565" t="s">
        <v>125</v>
      </c>
      <c r="M21" s="566"/>
      <c r="N21" s="565" t="s">
        <v>285</v>
      </c>
      <c r="O21" s="566"/>
      <c r="P21" s="565" t="s">
        <v>450</v>
      </c>
      <c r="Q21" s="566"/>
      <c r="R21" s="565" t="s">
        <v>62</v>
      </c>
      <c r="S21" s="566"/>
      <c r="T21" s="565" t="s">
        <v>64</v>
      </c>
      <c r="U21" s="566"/>
      <c r="V21" s="565" t="s">
        <v>193</v>
      </c>
      <c r="W21" s="566"/>
      <c r="X21" s="565" t="s">
        <v>415</v>
      </c>
      <c r="Y21" s="566"/>
      <c r="Z21" s="565" t="s">
        <v>403</v>
      </c>
      <c r="AA21" s="566"/>
      <c r="AB21" s="565" t="s">
        <v>451</v>
      </c>
      <c r="AC21" s="566"/>
      <c r="AD21" s="565" t="s">
        <v>38</v>
      </c>
      <c r="AE21" s="566"/>
      <c r="AF21" s="565" t="s">
        <v>125</v>
      </c>
      <c r="AG21" s="566"/>
      <c r="AH21" s="565" t="s">
        <v>359</v>
      </c>
      <c r="AI21" s="566"/>
      <c r="AJ21" s="612" t="s">
        <v>218</v>
      </c>
      <c r="AK21" s="653"/>
      <c r="AL21" s="565" t="s">
        <v>75</v>
      </c>
      <c r="AM21" s="566"/>
      <c r="AN21" s="474" t="s">
        <v>78</v>
      </c>
      <c r="AO21" s="475" t="s">
        <v>319</v>
      </c>
      <c r="AP21" s="191" t="s">
        <v>14</v>
      </c>
      <c r="AQ21" s="191" t="s">
        <v>78</v>
      </c>
      <c r="AR21" s="191" t="s">
        <v>319</v>
      </c>
    </row>
    <row r="22" spans="1:47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32</v>
      </c>
      <c r="AK22" s="251">
        <v>33</v>
      </c>
      <c r="AL22" s="251">
        <v>34</v>
      </c>
      <c r="AM22" s="572">
        <v>35</v>
      </c>
      <c r="AN22" s="573"/>
      <c r="AO22" s="574"/>
      <c r="AP22" s="572">
        <v>36</v>
      </c>
      <c r="AQ22" s="573"/>
      <c r="AR22" s="574"/>
    </row>
    <row r="23" spans="1:47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249"/>
      <c r="AA23" s="249"/>
      <c r="AB23" s="249"/>
      <c r="AC23" s="249"/>
      <c r="AD23" s="249"/>
      <c r="AE23" s="249"/>
      <c r="AF23" s="249"/>
      <c r="AG23" s="249"/>
      <c r="AH23" s="256"/>
      <c r="AI23" s="256"/>
      <c r="AJ23" s="249"/>
      <c r="AK23" s="249"/>
      <c r="AL23" s="490"/>
      <c r="AM23" s="491"/>
      <c r="AN23" s="196"/>
      <c r="AO23" s="196"/>
      <c r="AP23" s="253">
        <v>50</v>
      </c>
      <c r="AQ23" s="196"/>
      <c r="AR23" s="196"/>
    </row>
    <row r="24" spans="1:47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0.08</v>
      </c>
      <c r="I24" s="576"/>
      <c r="J24" s="575">
        <v>0.08</v>
      </c>
      <c r="K24" s="576"/>
      <c r="L24" s="575">
        <v>0.01</v>
      </c>
      <c r="M24" s="576"/>
      <c r="N24" s="575">
        <v>0.01</v>
      </c>
      <c r="O24" s="576"/>
      <c r="P24" s="575">
        <v>0.01</v>
      </c>
      <c r="Q24" s="576"/>
      <c r="R24" s="575">
        <v>0.2</v>
      </c>
      <c r="S24" s="576"/>
      <c r="T24" s="575">
        <v>0.2</v>
      </c>
      <c r="U24" s="576"/>
      <c r="V24" s="575">
        <v>0.05</v>
      </c>
      <c r="W24" s="576"/>
      <c r="X24" s="575">
        <v>0.2</v>
      </c>
      <c r="Y24" s="576"/>
      <c r="Z24" s="575">
        <v>0.08</v>
      </c>
      <c r="AA24" s="576"/>
      <c r="AB24" s="575">
        <v>0.03</v>
      </c>
      <c r="AC24" s="576"/>
      <c r="AD24" s="575">
        <v>0.02</v>
      </c>
      <c r="AE24" s="576"/>
      <c r="AF24" s="575">
        <v>0.03</v>
      </c>
      <c r="AG24" s="577"/>
      <c r="AH24" s="597">
        <v>0.2</v>
      </c>
      <c r="AI24" s="598"/>
      <c r="AJ24" s="618">
        <v>0.08</v>
      </c>
      <c r="AK24" s="619"/>
      <c r="AL24" s="618">
        <v>0.2</v>
      </c>
      <c r="AM24" s="619"/>
      <c r="AN24" s="196"/>
      <c r="AO24" s="196"/>
      <c r="AP24" s="196"/>
      <c r="AQ24" s="196"/>
      <c r="AR24" s="196"/>
    </row>
    <row r="25" spans="1:47" ht="18.600000000000001" customHeight="1">
      <c r="A25" s="578" t="s">
        <v>452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/>
      <c r="W25" s="246"/>
      <c r="X25" s="212"/>
      <c r="Y25" s="213"/>
      <c r="Z25" s="264">
        <v>0.1</v>
      </c>
      <c r="AA25" s="266">
        <f>Z25*AP23</f>
        <v>5</v>
      </c>
      <c r="AB25" s="212"/>
      <c r="AC25" s="213"/>
      <c r="AD25" s="212"/>
      <c r="AE25" s="213"/>
      <c r="AF25" s="212"/>
      <c r="AG25" s="254"/>
      <c r="AH25" s="248"/>
      <c r="AI25" s="250"/>
      <c r="AJ25" s="212"/>
      <c r="AK25" s="213"/>
      <c r="AL25" s="333"/>
      <c r="AM25" s="266"/>
      <c r="AN25" s="215"/>
      <c r="AO25" s="215"/>
      <c r="AP25" s="247">
        <f t="shared" ref="AP25:AP53" si="0">I25+K25+M25+O25+Q25+S25+U25+W25+Y25+AA25+AC25+AE25+AG25+AI25+AK25+AM25</f>
        <v>5</v>
      </c>
      <c r="AQ25" s="215">
        <v>265</v>
      </c>
      <c r="AR25" s="215">
        <f>AP25*AQ25</f>
        <v>1325</v>
      </c>
    </row>
    <row r="26" spans="1:47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0.02</v>
      </c>
      <c r="I26" s="266">
        <f>H26*AP23</f>
        <v>1</v>
      </c>
      <c r="J26" s="212"/>
      <c r="K26" s="213"/>
      <c r="L26" s="212"/>
      <c r="M26" s="213"/>
      <c r="N26" s="212"/>
      <c r="O26" s="213"/>
      <c r="P26" s="212"/>
      <c r="Q26" s="213"/>
      <c r="R26" s="212"/>
      <c r="S26" s="213"/>
      <c r="T26" s="212"/>
      <c r="U26" s="213"/>
      <c r="V26" s="212"/>
      <c r="W26" s="213"/>
      <c r="X26" s="212"/>
      <c r="Y26" s="213"/>
      <c r="Z26" s="212">
        <v>0.02</v>
      </c>
      <c r="AA26" s="266">
        <f>Z26*AP23</f>
        <v>1</v>
      </c>
      <c r="AB26" s="212"/>
      <c r="AC26" s="213"/>
      <c r="AD26" s="212"/>
      <c r="AE26" s="213"/>
      <c r="AF26" s="212"/>
      <c r="AG26" s="254"/>
      <c r="AH26" s="304"/>
      <c r="AI26" s="305"/>
      <c r="AJ26" s="264">
        <v>0.02</v>
      </c>
      <c r="AK26" s="266">
        <f>AJ26*AP23</f>
        <v>1</v>
      </c>
      <c r="AL26" s="304">
        <v>0.1</v>
      </c>
      <c r="AM26" s="266">
        <f>AL26*AP23</f>
        <v>5</v>
      </c>
      <c r="AN26" s="215"/>
      <c r="AO26" s="215"/>
      <c r="AP26" s="247">
        <f t="shared" si="0"/>
        <v>8</v>
      </c>
      <c r="AQ26" s="215">
        <v>94</v>
      </c>
      <c r="AR26" s="215">
        <f t="shared" ref="AR26:AR74" si="1">AP26*AQ26</f>
        <v>752</v>
      </c>
    </row>
    <row r="27" spans="1:47" ht="14.4" customHeight="1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0.01</v>
      </c>
      <c r="I27" s="266">
        <f>H27*AP23</f>
        <v>0.5</v>
      </c>
      <c r="J27" s="212"/>
      <c r="K27" s="213"/>
      <c r="L27" s="264"/>
      <c r="M27" s="266"/>
      <c r="N27" s="264">
        <v>0.01</v>
      </c>
      <c r="O27" s="266">
        <f>N27*AP23</f>
        <v>0.5</v>
      </c>
      <c r="P27" s="212"/>
      <c r="Q27" s="213"/>
      <c r="R27" s="212"/>
      <c r="S27" s="213"/>
      <c r="T27" s="212"/>
      <c r="U27" s="213"/>
      <c r="V27" s="212"/>
      <c r="W27" s="213"/>
      <c r="X27" s="264"/>
      <c r="Y27" s="266"/>
      <c r="Z27" s="212"/>
      <c r="AA27" s="213"/>
      <c r="AB27" s="264">
        <v>0.01</v>
      </c>
      <c r="AC27" s="266">
        <f>AB27*AP23</f>
        <v>0.5</v>
      </c>
      <c r="AD27" s="212"/>
      <c r="AE27" s="213"/>
      <c r="AF27" s="212"/>
      <c r="AG27" s="254"/>
      <c r="AH27" s="248"/>
      <c r="AI27" s="250"/>
      <c r="AJ27" s="333">
        <v>2E-3</v>
      </c>
      <c r="AK27" s="266">
        <f>AJ27*AP23</f>
        <v>0.1</v>
      </c>
      <c r="AL27" s="212"/>
      <c r="AM27" s="266"/>
      <c r="AN27" s="215"/>
      <c r="AO27" s="214"/>
      <c r="AP27" s="247">
        <f t="shared" si="0"/>
        <v>1.6</v>
      </c>
      <c r="AQ27" s="215">
        <v>1150</v>
      </c>
      <c r="AR27" s="215">
        <f t="shared" si="1"/>
        <v>1840</v>
      </c>
    </row>
    <row r="28" spans="1:47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/>
      <c r="S28" s="266"/>
      <c r="T28" s="264"/>
      <c r="U28" s="266"/>
      <c r="V28" s="264">
        <v>8.6999999999999994E-3</v>
      </c>
      <c r="W28" s="266">
        <f>V28*AP23</f>
        <v>0.43499999999999994</v>
      </c>
      <c r="X28" s="264">
        <v>4.0000000000000001E-3</v>
      </c>
      <c r="Y28" s="266">
        <f>X28*AP23</f>
        <v>0.2</v>
      </c>
      <c r="Z28" s="212">
        <v>8.0000000000000002E-3</v>
      </c>
      <c r="AA28" s="266">
        <f>Z28*AP23</f>
        <v>0.4</v>
      </c>
      <c r="AB28" s="212"/>
      <c r="AC28" s="213"/>
      <c r="AD28" s="212"/>
      <c r="AE28" s="213"/>
      <c r="AF28" s="212"/>
      <c r="AG28" s="254"/>
      <c r="AH28" s="248"/>
      <c r="AI28" s="250"/>
      <c r="AJ28" s="333">
        <v>1.2999999999999999E-3</v>
      </c>
      <c r="AK28" s="213">
        <f>AJ28*AP23</f>
        <v>6.5000000000000002E-2</v>
      </c>
      <c r="AL28" s="212"/>
      <c r="AM28" s="266"/>
      <c r="AN28" s="215"/>
      <c r="AO28" s="215"/>
      <c r="AP28" s="247">
        <f t="shared" si="0"/>
        <v>1.1000000000000001</v>
      </c>
      <c r="AQ28" s="215">
        <v>157.60869564999999</v>
      </c>
      <c r="AR28" s="215">
        <f t="shared" si="1"/>
        <v>173.36956521499999</v>
      </c>
    </row>
    <row r="29" spans="1:47" ht="14.4" customHeight="1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/>
      <c r="S29" s="213"/>
      <c r="T29" s="212"/>
      <c r="U29" s="213"/>
      <c r="V29" s="212"/>
      <c r="W29" s="213"/>
      <c r="X29" s="212"/>
      <c r="Y29" s="213"/>
      <c r="Z29" s="212"/>
      <c r="AA29" s="213"/>
      <c r="AB29" s="212"/>
      <c r="AC29" s="213"/>
      <c r="AD29" s="212"/>
      <c r="AE29" s="213"/>
      <c r="AF29" s="212"/>
      <c r="AG29" s="254"/>
      <c r="AH29" s="248"/>
      <c r="AI29" s="250"/>
      <c r="AJ29" s="334">
        <v>0.04</v>
      </c>
      <c r="AK29" s="266">
        <f>AJ29*AP23</f>
        <v>2</v>
      </c>
      <c r="AL29" s="212"/>
      <c r="AM29" s="266"/>
      <c r="AN29" s="215"/>
      <c r="AO29" s="214"/>
      <c r="AP29" s="247">
        <f t="shared" si="0"/>
        <v>2</v>
      </c>
      <c r="AQ29" s="215">
        <v>47</v>
      </c>
      <c r="AR29" s="215">
        <f t="shared" si="1"/>
        <v>94</v>
      </c>
    </row>
    <row r="30" spans="1:47">
      <c r="A30" s="587" t="s">
        <v>343</v>
      </c>
      <c r="B30" s="588"/>
      <c r="C30" s="588"/>
      <c r="D30" s="588"/>
      <c r="E30" s="589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212"/>
      <c r="Y30" s="213"/>
      <c r="Z30" s="212"/>
      <c r="AA30" s="213"/>
      <c r="AB30" s="212"/>
      <c r="AC30" s="213"/>
      <c r="AD30" s="264"/>
      <c r="AE30" s="266"/>
      <c r="AF30" s="212"/>
      <c r="AG30" s="254"/>
      <c r="AH30" s="264">
        <v>0.01</v>
      </c>
      <c r="AI30" s="305">
        <f>AH30*AP23</f>
        <v>0.5</v>
      </c>
      <c r="AJ30" s="264"/>
      <c r="AK30" s="266"/>
      <c r="AL30" s="212"/>
      <c r="AM30" s="266"/>
      <c r="AN30" s="215"/>
      <c r="AO30" s="215"/>
      <c r="AP30" s="247">
        <f t="shared" si="0"/>
        <v>0.5</v>
      </c>
      <c r="AQ30" s="215">
        <v>160</v>
      </c>
      <c r="AR30" s="215">
        <f t="shared" si="1"/>
        <v>80</v>
      </c>
    </row>
    <row r="31" spans="1:47">
      <c r="A31" s="587" t="s">
        <v>453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212"/>
      <c r="Y31" s="266"/>
      <c r="Z31" s="212"/>
      <c r="AA31" s="213"/>
      <c r="AB31" s="264">
        <v>0.04</v>
      </c>
      <c r="AC31" s="266">
        <f>AB31*AP23</f>
        <v>2</v>
      </c>
      <c r="AD31" s="212"/>
      <c r="AE31" s="213"/>
      <c r="AF31" s="212"/>
      <c r="AG31" s="254"/>
      <c r="AH31" s="212"/>
      <c r="AI31" s="250"/>
      <c r="AJ31" s="212"/>
      <c r="AK31" s="213"/>
      <c r="AL31" s="212"/>
      <c r="AM31" s="266"/>
      <c r="AN31" s="215"/>
      <c r="AO31" s="215"/>
      <c r="AP31" s="247">
        <f t="shared" si="0"/>
        <v>2</v>
      </c>
      <c r="AQ31" s="215">
        <v>55</v>
      </c>
      <c r="AR31" s="215">
        <f t="shared" si="1"/>
        <v>110</v>
      </c>
    </row>
    <row r="32" spans="1:47">
      <c r="A32" s="578" t="s">
        <v>140</v>
      </c>
      <c r="B32" s="579"/>
      <c r="C32" s="579"/>
      <c r="D32" s="579"/>
      <c r="E32" s="580"/>
      <c r="F32" s="210" t="s">
        <v>291</v>
      </c>
      <c r="G32" s="211" t="s">
        <v>283</v>
      </c>
      <c r="H32" s="265"/>
      <c r="I32" s="266"/>
      <c r="J32" s="334">
        <v>5.1999999999999998E-2</v>
      </c>
      <c r="K32" s="266">
        <f>J32*AP23</f>
        <v>2.6</v>
      </c>
      <c r="L32" s="212"/>
      <c r="M32" s="213"/>
      <c r="N32" s="212"/>
      <c r="O32" s="213"/>
      <c r="P32" s="212"/>
      <c r="Q32" s="213"/>
      <c r="R32" s="212"/>
      <c r="S32" s="213"/>
      <c r="T32" s="212"/>
      <c r="U32" s="213"/>
      <c r="V32" s="212"/>
      <c r="W32" s="213"/>
      <c r="X32" s="212"/>
      <c r="Y32" s="213"/>
      <c r="Z32" s="212"/>
      <c r="AA32" s="213"/>
      <c r="AB32" s="212"/>
      <c r="AC32" s="213"/>
      <c r="AD32" s="212"/>
      <c r="AE32" s="213"/>
      <c r="AF32" s="212"/>
      <c r="AG32" s="254"/>
      <c r="AH32" s="212"/>
      <c r="AI32" s="250"/>
      <c r="AJ32" s="212"/>
      <c r="AK32" s="213"/>
      <c r="AL32" s="212"/>
      <c r="AM32" s="266"/>
      <c r="AN32" s="215"/>
      <c r="AO32" s="215"/>
      <c r="AP32" s="247">
        <f t="shared" si="0"/>
        <v>2.6</v>
      </c>
      <c r="AQ32" s="215">
        <v>170</v>
      </c>
      <c r="AR32" s="215">
        <f t="shared" si="1"/>
        <v>442</v>
      </c>
    </row>
    <row r="33" spans="1:44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/>
      <c r="I33" s="213"/>
      <c r="J33" s="212"/>
      <c r="K33" s="213"/>
      <c r="L33" s="212"/>
      <c r="M33" s="213"/>
      <c r="N33" s="264"/>
      <c r="O33" s="266"/>
      <c r="P33" s="212"/>
      <c r="Q33" s="213"/>
      <c r="R33" s="264">
        <v>1.4999999999999999E-2</v>
      </c>
      <c r="S33" s="266">
        <f>R33*AP23</f>
        <v>0.75</v>
      </c>
      <c r="T33" s="264"/>
      <c r="U33" s="266"/>
      <c r="V33" s="264">
        <v>6.0000000000000001E-3</v>
      </c>
      <c r="W33" s="266">
        <f>V33*AP23</f>
        <v>0.3</v>
      </c>
      <c r="X33" s="264">
        <v>1E-3</v>
      </c>
      <c r="Y33" s="266">
        <f>X33*AP23</f>
        <v>0.05</v>
      </c>
      <c r="Z33" s="212"/>
      <c r="AA33" s="213"/>
      <c r="AB33" s="264"/>
      <c r="AC33" s="266"/>
      <c r="AD33" s="264"/>
      <c r="AE33" s="266"/>
      <c r="AF33" s="212"/>
      <c r="AG33" s="254"/>
      <c r="AH33" s="264">
        <v>0.01</v>
      </c>
      <c r="AI33" s="305">
        <f>AH33*AP23</f>
        <v>0.5</v>
      </c>
      <c r="AJ33" s="264">
        <v>4.0000000000000001E-3</v>
      </c>
      <c r="AK33" s="493">
        <f>AJ33*AP23</f>
        <v>0.2</v>
      </c>
      <c r="AL33" s="304">
        <v>0.02</v>
      </c>
      <c r="AM33" s="266">
        <f>AL33*AP23</f>
        <v>1</v>
      </c>
      <c r="AN33" s="215"/>
      <c r="AO33" s="214"/>
      <c r="AP33" s="247">
        <f t="shared" si="0"/>
        <v>2.8</v>
      </c>
      <c r="AQ33" s="215">
        <v>78</v>
      </c>
      <c r="AR33" s="215">
        <f t="shared" si="1"/>
        <v>218.39999999999998</v>
      </c>
    </row>
    <row r="34" spans="1:44" ht="14.4" customHeight="1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5.9999999999999995E-4</v>
      </c>
      <c r="I34" s="266">
        <f>H34*AP23</f>
        <v>0.03</v>
      </c>
      <c r="J34" s="212"/>
      <c r="K34" s="213"/>
      <c r="L34" s="212"/>
      <c r="M34" s="213"/>
      <c r="N34" s="212"/>
      <c r="O34" s="213"/>
      <c r="P34" s="212"/>
      <c r="Q34" s="213"/>
      <c r="R34" s="264"/>
      <c r="S34" s="213"/>
      <c r="T34" s="264"/>
      <c r="U34" s="266"/>
      <c r="V34" s="264">
        <v>8.0000000000000004E-4</v>
      </c>
      <c r="W34" s="266">
        <f>V34*AP23</f>
        <v>0.04</v>
      </c>
      <c r="X34" s="264">
        <v>8.0000000000000004E-4</v>
      </c>
      <c r="Y34" s="266">
        <f>X34*AP23</f>
        <v>0.04</v>
      </c>
      <c r="Z34" s="212">
        <v>2E-3</v>
      </c>
      <c r="AA34" s="266">
        <f>Z34*AP23</f>
        <v>0.1</v>
      </c>
      <c r="AB34" s="212">
        <v>1.8E-3</v>
      </c>
      <c r="AC34" s="266">
        <f>AB34*AP23</f>
        <v>0.09</v>
      </c>
      <c r="AD34" s="212"/>
      <c r="AE34" s="213"/>
      <c r="AF34" s="212"/>
      <c r="AG34" s="254"/>
      <c r="AH34" s="248"/>
      <c r="AI34" s="250"/>
      <c r="AJ34" s="212"/>
      <c r="AK34" s="213"/>
      <c r="AL34" s="212"/>
      <c r="AM34" s="266"/>
      <c r="AN34" s="215"/>
      <c r="AO34" s="214"/>
      <c r="AP34" s="247">
        <f t="shared" si="0"/>
        <v>0.30000000000000004</v>
      </c>
      <c r="AQ34" s="215">
        <v>25</v>
      </c>
      <c r="AR34" s="215">
        <f t="shared" si="1"/>
        <v>7.5000000000000009</v>
      </c>
    </row>
    <row r="35" spans="1:44" ht="12.75" customHeight="1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/>
      <c r="U35" s="266"/>
      <c r="V35" s="264"/>
      <c r="W35" s="213"/>
      <c r="X35" s="264">
        <v>3.4000000000000002E-2</v>
      </c>
      <c r="Y35" s="266">
        <f>X35*AP23</f>
        <v>1.7000000000000002</v>
      </c>
      <c r="Z35" s="212"/>
      <c r="AA35" s="213"/>
      <c r="AB35" s="212"/>
      <c r="AC35" s="213"/>
      <c r="AD35" s="212"/>
      <c r="AE35" s="213"/>
      <c r="AF35" s="212"/>
      <c r="AG35" s="254"/>
      <c r="AH35" s="248"/>
      <c r="AI35" s="250"/>
      <c r="AJ35" s="212"/>
      <c r="AK35" s="213"/>
      <c r="AL35" s="212"/>
      <c r="AM35" s="266"/>
      <c r="AN35" s="215"/>
      <c r="AO35" s="214"/>
      <c r="AP35" s="247">
        <f t="shared" si="0"/>
        <v>1.7000000000000002</v>
      </c>
      <c r="AQ35" s="215">
        <v>65</v>
      </c>
      <c r="AR35" s="215">
        <f t="shared" si="1"/>
        <v>110.50000000000001</v>
      </c>
    </row>
    <row r="36" spans="1:44" ht="15.6" customHeight="1">
      <c r="A36" s="621" t="s">
        <v>335</v>
      </c>
      <c r="B36" s="622"/>
      <c r="C36" s="622"/>
      <c r="D36" s="622"/>
      <c r="E36" s="623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/>
      <c r="S36" s="213"/>
      <c r="T36" s="212"/>
      <c r="U36" s="213"/>
      <c r="V36" s="212"/>
      <c r="W36" s="213"/>
      <c r="X36" s="264">
        <v>0.02</v>
      </c>
      <c r="Y36" s="266">
        <f>X36*AP23</f>
        <v>1</v>
      </c>
      <c r="Z36" s="212"/>
      <c r="AA36" s="213"/>
      <c r="AB36" s="212"/>
      <c r="AC36" s="213"/>
      <c r="AD36" s="212"/>
      <c r="AE36" s="213"/>
      <c r="AF36" s="212"/>
      <c r="AG36" s="254"/>
      <c r="AH36" s="248"/>
      <c r="AI36" s="250"/>
      <c r="AJ36" s="212"/>
      <c r="AK36" s="492"/>
      <c r="AL36" s="212"/>
      <c r="AM36" s="266"/>
      <c r="AN36" s="215"/>
      <c r="AO36" s="215"/>
      <c r="AP36" s="247">
        <f t="shared" si="0"/>
        <v>1</v>
      </c>
      <c r="AQ36" s="215">
        <v>60</v>
      </c>
      <c r="AR36" s="215">
        <f t="shared" si="1"/>
        <v>60</v>
      </c>
    </row>
    <row r="37" spans="1:44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/>
      <c r="S37" s="266"/>
      <c r="T37" s="264"/>
      <c r="U37" s="266"/>
      <c r="V37" s="264">
        <v>1.03E-2</v>
      </c>
      <c r="W37" s="266">
        <f>V37*AP23</f>
        <v>0.51500000000000001</v>
      </c>
      <c r="X37" s="264">
        <v>0.01</v>
      </c>
      <c r="Y37" s="266">
        <f>X37*AP23</f>
        <v>0.5</v>
      </c>
      <c r="Z37" s="212"/>
      <c r="AA37" s="213"/>
      <c r="AB37" s="212"/>
      <c r="AC37" s="213"/>
      <c r="AD37" s="212"/>
      <c r="AE37" s="213"/>
      <c r="AF37" s="212"/>
      <c r="AG37" s="254"/>
      <c r="AH37" s="248"/>
      <c r="AI37" s="250"/>
      <c r="AJ37" s="212"/>
      <c r="AK37" s="213"/>
      <c r="AL37" s="212"/>
      <c r="AM37" s="266"/>
      <c r="AN37" s="215"/>
      <c r="AO37" s="215"/>
      <c r="AP37" s="247">
        <f t="shared" si="0"/>
        <v>1.0150000000000001</v>
      </c>
      <c r="AQ37" s="215">
        <v>50</v>
      </c>
      <c r="AR37" s="215">
        <f t="shared" si="1"/>
        <v>50.750000000000007</v>
      </c>
    </row>
    <row r="38" spans="1:44" ht="13.8" customHeight="1">
      <c r="A38" s="639" t="s">
        <v>45</v>
      </c>
      <c r="B38" s="640"/>
      <c r="C38" s="640"/>
      <c r="D38" s="640"/>
      <c r="E38" s="641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/>
      <c r="S38" s="266"/>
      <c r="T38" s="264"/>
      <c r="U38" s="266"/>
      <c r="V38" s="264">
        <v>4.5999999999999999E-2</v>
      </c>
      <c r="W38" s="266">
        <f>V38*AP23</f>
        <v>2.2999999999999998</v>
      </c>
      <c r="X38" s="264">
        <v>1.2E-2</v>
      </c>
      <c r="Y38" s="266">
        <f>X38*AP23</f>
        <v>0.6</v>
      </c>
      <c r="Z38" s="212"/>
      <c r="AA38" s="213"/>
      <c r="AB38" s="212"/>
      <c r="AC38" s="213"/>
      <c r="AD38" s="212"/>
      <c r="AE38" s="213"/>
      <c r="AF38" s="212"/>
      <c r="AG38" s="254"/>
      <c r="AH38" s="248"/>
      <c r="AI38" s="250"/>
      <c r="AJ38" s="212"/>
      <c r="AK38" s="213"/>
      <c r="AL38" s="212"/>
      <c r="AM38" s="266"/>
      <c r="AN38" s="215"/>
      <c r="AO38" s="214"/>
      <c r="AP38" s="247">
        <f t="shared" si="0"/>
        <v>2.9</v>
      </c>
      <c r="AQ38" s="215">
        <v>58</v>
      </c>
      <c r="AR38" s="215">
        <f t="shared" si="1"/>
        <v>168.2</v>
      </c>
    </row>
    <row r="39" spans="1:44" ht="12.6" customHeight="1">
      <c r="A39" s="639" t="s">
        <v>110</v>
      </c>
      <c r="B39" s="640"/>
      <c r="C39" s="640"/>
      <c r="D39" s="640"/>
      <c r="E39" s="641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64"/>
      <c r="U39" s="266"/>
      <c r="V39" s="264"/>
      <c r="W39" s="213"/>
      <c r="X39" s="264">
        <v>0.04</v>
      </c>
      <c r="Y39" s="266">
        <f>X39*AP23</f>
        <v>2</v>
      </c>
      <c r="Z39" s="212"/>
      <c r="AA39" s="213"/>
      <c r="AB39" s="212"/>
      <c r="AC39" s="213"/>
      <c r="AD39" s="212"/>
      <c r="AE39" s="213"/>
      <c r="AF39" s="212"/>
      <c r="AG39" s="254"/>
      <c r="AH39" s="248"/>
      <c r="AI39" s="250"/>
      <c r="AJ39" s="212"/>
      <c r="AK39" s="213"/>
      <c r="AL39" s="212"/>
      <c r="AM39" s="266"/>
      <c r="AN39" s="215"/>
      <c r="AO39" s="215"/>
      <c r="AP39" s="247">
        <f t="shared" si="0"/>
        <v>2</v>
      </c>
      <c r="AQ39" s="215">
        <v>60</v>
      </c>
      <c r="AR39" s="215">
        <f t="shared" si="1"/>
        <v>120</v>
      </c>
    </row>
    <row r="40" spans="1:44" ht="12" customHeight="1">
      <c r="A40" s="639" t="s">
        <v>195</v>
      </c>
      <c r="B40" s="640"/>
      <c r="C40" s="640"/>
      <c r="D40" s="640"/>
      <c r="E40" s="641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64">
        <v>0.01</v>
      </c>
      <c r="Q40" s="266">
        <f>P40*AP23</f>
        <v>0.5</v>
      </c>
      <c r="R40" s="212"/>
      <c r="S40" s="213"/>
      <c r="T40" s="212"/>
      <c r="U40" s="213"/>
      <c r="V40" s="212"/>
      <c r="W40" s="213"/>
      <c r="X40" s="264"/>
      <c r="Y40" s="213"/>
      <c r="Z40" s="212"/>
      <c r="AA40" s="213"/>
      <c r="AB40" s="212"/>
      <c r="AC40" s="213"/>
      <c r="AD40" s="212"/>
      <c r="AE40" s="213"/>
      <c r="AF40" s="212"/>
      <c r="AG40" s="254"/>
      <c r="AH40" s="248"/>
      <c r="AI40" s="250"/>
      <c r="AJ40" s="212"/>
      <c r="AK40" s="213"/>
      <c r="AL40" s="212"/>
      <c r="AM40" s="266"/>
      <c r="AN40" s="215"/>
      <c r="AO40" s="214"/>
      <c r="AP40" s="247">
        <f t="shared" si="0"/>
        <v>0.5</v>
      </c>
      <c r="AQ40" s="215">
        <v>650</v>
      </c>
      <c r="AR40" s="215">
        <f t="shared" si="1"/>
        <v>325</v>
      </c>
    </row>
    <row r="41" spans="1:44" ht="15.6" customHeight="1">
      <c r="A41" s="639" t="s">
        <v>407</v>
      </c>
      <c r="B41" s="640"/>
      <c r="C41" s="640"/>
      <c r="D41" s="640"/>
      <c r="E41" s="641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/>
      <c r="U41" s="266"/>
      <c r="V41" s="264"/>
      <c r="W41" s="213"/>
      <c r="X41" s="264">
        <v>8.0000000000000002E-3</v>
      </c>
      <c r="Y41" s="266">
        <f>X41*AP23</f>
        <v>0.4</v>
      </c>
      <c r="Z41" s="212"/>
      <c r="AA41" s="213"/>
      <c r="AB41" s="212"/>
      <c r="AC41" s="213"/>
      <c r="AD41" s="212"/>
      <c r="AE41" s="213"/>
      <c r="AF41" s="212"/>
      <c r="AG41" s="254"/>
      <c r="AH41" s="248"/>
      <c r="AI41" s="250"/>
      <c r="AJ41" s="212"/>
      <c r="AK41" s="213"/>
      <c r="AL41" s="212"/>
      <c r="AM41" s="266"/>
      <c r="AN41" s="215"/>
      <c r="AO41" s="215"/>
      <c r="AP41" s="247">
        <f t="shared" si="0"/>
        <v>0.4</v>
      </c>
      <c r="AQ41" s="215">
        <v>350</v>
      </c>
      <c r="AR41" s="215">
        <f t="shared" si="1"/>
        <v>140</v>
      </c>
    </row>
    <row r="42" spans="1:44" ht="15.6" customHeight="1">
      <c r="A42" s="639" t="s">
        <v>179</v>
      </c>
      <c r="B42" s="640"/>
      <c r="C42" s="640"/>
      <c r="D42" s="640"/>
      <c r="E42" s="641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/>
      <c r="S42" s="266"/>
      <c r="T42" s="264"/>
      <c r="U42" s="266"/>
      <c r="V42" s="264">
        <v>1.2E-2</v>
      </c>
      <c r="W42" s="266">
        <f>V42*AP23</f>
        <v>0.6</v>
      </c>
      <c r="X42" s="264">
        <v>6.0000000000000001E-3</v>
      </c>
      <c r="Y42" s="266">
        <f>X42*AP23</f>
        <v>0.3</v>
      </c>
      <c r="Z42" s="212"/>
      <c r="AA42" s="213"/>
      <c r="AB42" s="212"/>
      <c r="AC42" s="213"/>
      <c r="AD42" s="212"/>
      <c r="AE42" s="213"/>
      <c r="AF42" s="212"/>
      <c r="AG42" s="254"/>
      <c r="AH42" s="248"/>
      <c r="AI42" s="250"/>
      <c r="AJ42" s="212"/>
      <c r="AK42" s="213"/>
      <c r="AL42" s="212"/>
      <c r="AM42" s="266"/>
      <c r="AN42" s="215"/>
      <c r="AO42" s="215"/>
      <c r="AP42" s="247">
        <f t="shared" si="0"/>
        <v>0.89999999999999991</v>
      </c>
      <c r="AQ42" s="215">
        <v>170</v>
      </c>
      <c r="AR42" s="215">
        <f t="shared" si="1"/>
        <v>152.99999999999997</v>
      </c>
    </row>
    <row r="43" spans="1:44" ht="13.2" customHeight="1">
      <c r="A43" s="639" t="s">
        <v>112</v>
      </c>
      <c r="B43" s="640"/>
      <c r="C43" s="640"/>
      <c r="D43" s="640"/>
      <c r="E43" s="641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212"/>
      <c r="W43" s="213"/>
      <c r="X43" s="212"/>
      <c r="Y43" s="213"/>
      <c r="Z43" s="212"/>
      <c r="AA43" s="213"/>
      <c r="AB43" s="212"/>
      <c r="AC43" s="213"/>
      <c r="AD43" s="212"/>
      <c r="AE43" s="213"/>
      <c r="AF43" s="264"/>
      <c r="AG43" s="303"/>
      <c r="AH43" s="248"/>
      <c r="AI43" s="250"/>
      <c r="AJ43" s="264">
        <v>0.03</v>
      </c>
      <c r="AK43" s="266">
        <f>AJ43*AP23</f>
        <v>1.5</v>
      </c>
      <c r="AL43" s="212"/>
      <c r="AM43" s="266"/>
      <c r="AN43" s="215"/>
      <c r="AO43" s="215"/>
      <c r="AP43" s="247">
        <f t="shared" si="0"/>
        <v>1.5</v>
      </c>
      <c r="AQ43" s="215">
        <v>450</v>
      </c>
      <c r="AR43" s="215">
        <f t="shared" si="1"/>
        <v>675</v>
      </c>
    </row>
    <row r="44" spans="1:44" ht="14.4" customHeight="1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/>
      <c r="K44" s="266"/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64"/>
      <c r="W44" s="266"/>
      <c r="X44" s="212"/>
      <c r="Y44" s="213"/>
      <c r="Z44" s="264">
        <v>1.4E-2</v>
      </c>
      <c r="AA44" s="266">
        <f>Z44*AP23</f>
        <v>0.70000000000000007</v>
      </c>
      <c r="AB44" s="212"/>
      <c r="AC44" s="213"/>
      <c r="AD44" s="212">
        <v>5.8000000000000003E-2</v>
      </c>
      <c r="AE44" s="266">
        <f>AD44*AP23</f>
        <v>2.9000000000000004</v>
      </c>
      <c r="AF44" s="212"/>
      <c r="AG44" s="254"/>
      <c r="AH44" s="248"/>
      <c r="AI44" s="250"/>
      <c r="AJ44" s="212"/>
      <c r="AK44" s="213"/>
      <c r="AL44" s="212"/>
      <c r="AM44" s="266"/>
      <c r="AN44" s="267"/>
      <c r="AO44" s="215"/>
      <c r="AP44" s="247">
        <f t="shared" si="0"/>
        <v>3.6000000000000005</v>
      </c>
      <c r="AQ44" s="267">
        <v>105.111111111111</v>
      </c>
      <c r="AR44" s="215">
        <f t="shared" si="1"/>
        <v>378.39999999999964</v>
      </c>
    </row>
    <row r="45" spans="1:44" ht="12.6" customHeight="1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12"/>
      <c r="K45" s="213"/>
      <c r="L45" s="264">
        <v>2.7E-2</v>
      </c>
      <c r="M45" s="266">
        <f>L45*AP23</f>
        <v>1.35</v>
      </c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2"/>
      <c r="Y45" s="213"/>
      <c r="Z45" s="212"/>
      <c r="AA45" s="213"/>
      <c r="AB45" s="264"/>
      <c r="AC45" s="266"/>
      <c r="AD45" s="212"/>
      <c r="AE45" s="213"/>
      <c r="AF45" s="212"/>
      <c r="AG45" s="254"/>
      <c r="AH45" s="248"/>
      <c r="AI45" s="250"/>
      <c r="AJ45" s="212"/>
      <c r="AK45" s="213"/>
      <c r="AL45" s="212"/>
      <c r="AM45" s="266"/>
      <c r="AN45" s="215"/>
      <c r="AO45" s="215"/>
      <c r="AP45" s="247">
        <f t="shared" si="0"/>
        <v>1.35</v>
      </c>
      <c r="AQ45" s="215">
        <v>122.222222222</v>
      </c>
      <c r="AR45" s="215">
        <f t="shared" si="1"/>
        <v>164.99999999970001</v>
      </c>
    </row>
    <row r="46" spans="1:44" ht="13.2" customHeight="1">
      <c r="A46" s="584" t="s">
        <v>114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/>
      <c r="Q46" s="266"/>
      <c r="R46" s="212"/>
      <c r="S46" s="213"/>
      <c r="T46" s="264">
        <v>0.2</v>
      </c>
      <c r="U46" s="266">
        <f>T46*AP23</f>
        <v>10</v>
      </c>
      <c r="V46" s="212"/>
      <c r="W46" s="213"/>
      <c r="X46" s="212"/>
      <c r="Y46" s="213"/>
      <c r="Z46" s="212"/>
      <c r="AA46" s="213"/>
      <c r="AB46" s="212"/>
      <c r="AC46" s="213"/>
      <c r="AD46" s="264"/>
      <c r="AE46" s="266"/>
      <c r="AF46" s="212"/>
      <c r="AG46" s="254"/>
      <c r="AH46" s="264">
        <v>0.06</v>
      </c>
      <c r="AI46" s="305">
        <f>AH46*AP23</f>
        <v>3</v>
      </c>
      <c r="AJ46" s="264"/>
      <c r="AK46" s="266"/>
      <c r="AL46" s="212"/>
      <c r="AM46" s="266"/>
      <c r="AN46" s="215"/>
      <c r="AO46" s="215"/>
      <c r="AP46" s="247">
        <f t="shared" si="0"/>
        <v>13</v>
      </c>
      <c r="AQ46" s="215">
        <v>55</v>
      </c>
      <c r="AR46" s="215">
        <f t="shared" si="1"/>
        <v>715</v>
      </c>
    </row>
    <row r="47" spans="1:44" ht="13.2" customHeight="1">
      <c r="A47" s="581" t="s">
        <v>238</v>
      </c>
      <c r="B47" s="582"/>
      <c r="C47" s="582"/>
      <c r="D47" s="582"/>
      <c r="E47" s="583"/>
      <c r="F47" s="210"/>
      <c r="G47" s="211" t="s">
        <v>283</v>
      </c>
      <c r="H47" s="212"/>
      <c r="I47" s="213"/>
      <c r="J47" s="212"/>
      <c r="K47" s="213"/>
      <c r="L47" s="212"/>
      <c r="M47" s="213"/>
      <c r="N47" s="212"/>
      <c r="O47" s="213"/>
      <c r="P47" s="212"/>
      <c r="Q47" s="213"/>
      <c r="R47" s="212"/>
      <c r="S47" s="213"/>
      <c r="T47" s="212"/>
      <c r="U47" s="213"/>
      <c r="V47" s="212"/>
      <c r="W47" s="213"/>
      <c r="X47" s="212"/>
      <c r="Y47" s="213"/>
      <c r="Z47" s="212"/>
      <c r="AA47" s="213"/>
      <c r="AB47" s="212"/>
      <c r="AC47" s="213"/>
      <c r="AD47" s="212"/>
      <c r="AE47" s="213"/>
      <c r="AF47" s="212"/>
      <c r="AG47" s="254"/>
      <c r="AH47" s="304"/>
      <c r="AI47" s="305"/>
      <c r="AJ47" s="333"/>
      <c r="AK47" s="213"/>
      <c r="AL47" s="304">
        <v>1E-3</v>
      </c>
      <c r="AM47" s="266">
        <f>AL47*AP23</f>
        <v>0.05</v>
      </c>
      <c r="AN47" s="215"/>
      <c r="AO47" s="215"/>
      <c r="AP47" s="247">
        <f t="shared" si="0"/>
        <v>0.05</v>
      </c>
      <c r="AQ47" s="215">
        <v>550</v>
      </c>
      <c r="AR47" s="215">
        <f t="shared" si="1"/>
        <v>27.5</v>
      </c>
    </row>
    <row r="48" spans="1:44">
      <c r="A48" s="274" t="s">
        <v>187</v>
      </c>
      <c r="B48" s="275"/>
      <c r="C48" s="275"/>
      <c r="D48" s="275"/>
      <c r="E48" s="276"/>
      <c r="F48" s="210"/>
      <c r="G48" s="211" t="s">
        <v>283</v>
      </c>
      <c r="H48" s="265"/>
      <c r="I48" s="266"/>
      <c r="J48" s="212"/>
      <c r="K48" s="213"/>
      <c r="L48" s="212"/>
      <c r="M48" s="213"/>
      <c r="N48" s="264"/>
      <c r="O48" s="266"/>
      <c r="P48" s="212"/>
      <c r="Q48" s="213"/>
      <c r="R48" s="389">
        <v>1E-3</v>
      </c>
      <c r="S48" s="266">
        <f>R48*AP23</f>
        <v>0.05</v>
      </c>
      <c r="T48" s="212"/>
      <c r="U48" s="213"/>
      <c r="V48" s="212"/>
      <c r="W48" s="213"/>
      <c r="X48" s="212"/>
      <c r="Y48" s="213"/>
      <c r="Z48" s="212"/>
      <c r="AA48" s="213"/>
      <c r="AB48" s="212"/>
      <c r="AC48" s="213"/>
      <c r="AD48" s="212"/>
      <c r="AE48" s="213"/>
      <c r="AF48" s="212"/>
      <c r="AG48" s="254"/>
      <c r="AH48" s="248"/>
      <c r="AI48" s="250"/>
      <c r="AJ48" s="212"/>
      <c r="AK48" s="213"/>
      <c r="AL48" s="333"/>
      <c r="AM48" s="266"/>
      <c r="AN48" s="215"/>
      <c r="AO48" s="215"/>
      <c r="AP48" s="247">
        <f t="shared" si="0"/>
        <v>0.05</v>
      </c>
      <c r="AQ48" s="215">
        <v>800</v>
      </c>
      <c r="AR48" s="215">
        <f t="shared" si="1"/>
        <v>40</v>
      </c>
    </row>
    <row r="49" spans="1:44">
      <c r="A49" s="581" t="s">
        <v>49</v>
      </c>
      <c r="B49" s="582"/>
      <c r="C49" s="582"/>
      <c r="D49" s="582"/>
      <c r="E49" s="583"/>
      <c r="F49" s="210"/>
      <c r="G49" s="211" t="s">
        <v>283</v>
      </c>
      <c r="H49" s="212">
        <v>1.2</v>
      </c>
      <c r="I49" s="213">
        <f>H49*AP23</f>
        <v>60</v>
      </c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12"/>
      <c r="U49" s="213"/>
      <c r="V49" s="212"/>
      <c r="W49" s="213"/>
      <c r="X49" s="212"/>
      <c r="Y49" s="213"/>
      <c r="Z49" s="212"/>
      <c r="AA49" s="213"/>
      <c r="AB49" s="212"/>
      <c r="AC49" s="213"/>
      <c r="AD49" s="212"/>
      <c r="AE49" s="213"/>
      <c r="AF49" s="212"/>
      <c r="AG49" s="254"/>
      <c r="AH49" s="248"/>
      <c r="AI49" s="250"/>
      <c r="AJ49" s="212">
        <v>0.06</v>
      </c>
      <c r="AK49" s="213">
        <f>AJ49*AP23</f>
        <v>3</v>
      </c>
      <c r="AL49" s="333"/>
      <c r="AM49" s="266"/>
      <c r="AN49" s="214"/>
      <c r="AO49" s="214"/>
      <c r="AP49" s="247">
        <f t="shared" si="0"/>
        <v>63</v>
      </c>
      <c r="AQ49" s="215">
        <v>14</v>
      </c>
      <c r="AR49" s="215">
        <f t="shared" si="1"/>
        <v>882</v>
      </c>
    </row>
    <row r="50" spans="1:44">
      <c r="A50" s="650" t="s">
        <v>57</v>
      </c>
      <c r="B50" s="650"/>
      <c r="C50" s="650"/>
      <c r="D50" s="650"/>
      <c r="E50" s="651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/>
      <c r="W50" s="213"/>
      <c r="X50" s="212"/>
      <c r="Y50" s="213"/>
      <c r="Z50" s="212">
        <v>8.0000000000000002E-3</v>
      </c>
      <c r="AA50" s="266">
        <f>Z50*AP23</f>
        <v>0.4</v>
      </c>
      <c r="AB50" s="212"/>
      <c r="AC50" s="213"/>
      <c r="AD50" s="212"/>
      <c r="AE50" s="213"/>
      <c r="AF50" s="212"/>
      <c r="AG50" s="254"/>
      <c r="AH50" s="248"/>
      <c r="AI50" s="250"/>
      <c r="AJ50" s="333"/>
      <c r="AK50" s="213"/>
      <c r="AL50" s="333"/>
      <c r="AM50" s="266"/>
      <c r="AN50" s="214"/>
      <c r="AO50" s="214"/>
      <c r="AP50" s="247">
        <f t="shared" si="0"/>
        <v>0.4</v>
      </c>
      <c r="AQ50" s="215">
        <v>135</v>
      </c>
      <c r="AR50" s="215">
        <f t="shared" si="1"/>
        <v>54</v>
      </c>
    </row>
    <row r="51" spans="1:44">
      <c r="A51" s="581" t="s">
        <v>394</v>
      </c>
      <c r="B51" s="582"/>
      <c r="C51" s="582"/>
      <c r="D51" s="582"/>
      <c r="E51" s="583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2"/>
      <c r="Y51" s="213"/>
      <c r="Z51" s="212"/>
      <c r="AA51" s="213"/>
      <c r="AB51" s="212"/>
      <c r="AC51" s="213"/>
      <c r="AD51" s="212"/>
      <c r="AE51" s="213"/>
      <c r="AF51" s="212"/>
      <c r="AG51" s="254"/>
      <c r="AH51" s="248"/>
      <c r="AI51" s="250"/>
      <c r="AJ51" s="333">
        <v>1E-3</v>
      </c>
      <c r="AK51" s="266">
        <f>AJ51*AP23</f>
        <v>0.05</v>
      </c>
      <c r="AL51" s="333"/>
      <c r="AM51" s="266"/>
      <c r="AN51" s="214"/>
      <c r="AO51" s="214"/>
      <c r="AP51" s="247">
        <f t="shared" si="0"/>
        <v>0.05</v>
      </c>
      <c r="AQ51" s="215">
        <v>550</v>
      </c>
      <c r="AR51" s="215">
        <f t="shared" si="1"/>
        <v>27.5</v>
      </c>
    </row>
    <row r="52" spans="1:44">
      <c r="A52" s="581" t="s">
        <v>232</v>
      </c>
      <c r="B52" s="582"/>
      <c r="C52" s="582"/>
      <c r="D52" s="582"/>
      <c r="E52" s="583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2"/>
      <c r="Y52" s="213"/>
      <c r="Z52" s="212"/>
      <c r="AA52" s="213"/>
      <c r="AB52" s="212"/>
      <c r="AC52" s="213"/>
      <c r="AD52" s="212"/>
      <c r="AE52" s="213"/>
      <c r="AF52" s="212"/>
      <c r="AG52" s="254"/>
      <c r="AH52" s="248"/>
      <c r="AI52" s="250"/>
      <c r="AJ52" s="334">
        <v>0.02</v>
      </c>
      <c r="AK52" s="213">
        <f>AJ52*AP23</f>
        <v>1</v>
      </c>
      <c r="AL52" s="333"/>
      <c r="AM52" s="266"/>
      <c r="AN52" s="214"/>
      <c r="AO52" s="214"/>
      <c r="AP52" s="247">
        <f t="shared" si="0"/>
        <v>1</v>
      </c>
      <c r="AQ52" s="215">
        <v>14</v>
      </c>
      <c r="AR52" s="215">
        <f t="shared" si="1"/>
        <v>14</v>
      </c>
    </row>
    <row r="53" spans="1:44" ht="0.6" customHeight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2"/>
      <c r="Y53" s="213"/>
      <c r="Z53" s="212"/>
      <c r="AA53" s="213"/>
      <c r="AB53" s="212"/>
      <c r="AC53" s="213"/>
      <c r="AD53" s="212"/>
      <c r="AE53" s="213"/>
      <c r="AF53" s="212"/>
      <c r="AG53" s="254"/>
      <c r="AH53" s="248"/>
      <c r="AI53" s="250"/>
      <c r="AJ53" s="213"/>
      <c r="AK53" s="214"/>
      <c r="AL53" s="213"/>
      <c r="AM53" s="247"/>
      <c r="AN53" s="214"/>
      <c r="AO53" s="214"/>
      <c r="AP53" s="247">
        <f t="shared" si="0"/>
        <v>0</v>
      </c>
      <c r="AQ53" s="214"/>
      <c r="AR53" s="214">
        <f t="shared" si="1"/>
        <v>0</v>
      </c>
    </row>
    <row r="54" spans="1:44" hidden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2"/>
      <c r="Y54" s="213"/>
      <c r="Z54" s="212"/>
      <c r="AA54" s="213"/>
      <c r="AB54" s="212"/>
      <c r="AC54" s="213"/>
      <c r="AD54" s="212"/>
      <c r="AE54" s="213"/>
      <c r="AF54" s="212"/>
      <c r="AG54" s="254"/>
      <c r="AH54" s="248"/>
      <c r="AI54" s="250"/>
      <c r="AJ54" s="213"/>
      <c r="AK54" s="214"/>
      <c r="AL54" s="213"/>
      <c r="AM54" s="247"/>
      <c r="AN54" s="214"/>
      <c r="AO54" s="214"/>
      <c r="AP54" s="247">
        <f t="shared" ref="AP54:AP73" si="2">L54+N54+P54+R54+T54+V54+X54+Z54+AB54+AD54+AF54+AH54+AJ54+AL54</f>
        <v>0</v>
      </c>
      <c r="AQ54" s="214"/>
      <c r="AR54" s="214">
        <f t="shared" si="1"/>
        <v>0</v>
      </c>
    </row>
    <row r="55" spans="1:44" hidden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2"/>
      <c r="Y55" s="213"/>
      <c r="Z55" s="212"/>
      <c r="AA55" s="213"/>
      <c r="AB55" s="212"/>
      <c r="AC55" s="213"/>
      <c r="AD55" s="212"/>
      <c r="AE55" s="213"/>
      <c r="AF55" s="212"/>
      <c r="AG55" s="254"/>
      <c r="AH55" s="248"/>
      <c r="AI55" s="250"/>
      <c r="AJ55" s="213"/>
      <c r="AK55" s="214"/>
      <c r="AL55" s="213"/>
      <c r="AM55" s="247"/>
      <c r="AN55" s="214"/>
      <c r="AO55" s="214"/>
      <c r="AP55" s="247">
        <f t="shared" si="2"/>
        <v>0</v>
      </c>
      <c r="AQ55" s="214"/>
      <c r="AR55" s="214">
        <f t="shared" si="1"/>
        <v>0</v>
      </c>
    </row>
    <row r="56" spans="1:44" hidden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2"/>
      <c r="Y56" s="213"/>
      <c r="Z56" s="212"/>
      <c r="AA56" s="213"/>
      <c r="AB56" s="212"/>
      <c r="AC56" s="213"/>
      <c r="AD56" s="212"/>
      <c r="AE56" s="213"/>
      <c r="AF56" s="212"/>
      <c r="AG56" s="254"/>
      <c r="AH56" s="248"/>
      <c r="AI56" s="250"/>
      <c r="AJ56" s="213"/>
      <c r="AK56" s="214"/>
      <c r="AL56" s="213"/>
      <c r="AM56" s="247"/>
      <c r="AN56" s="214"/>
      <c r="AO56" s="214"/>
      <c r="AP56" s="247">
        <f t="shared" si="2"/>
        <v>0</v>
      </c>
      <c r="AQ56" s="214"/>
      <c r="AR56" s="214">
        <f t="shared" si="1"/>
        <v>0</v>
      </c>
    </row>
    <row r="57" spans="1:44" hidden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12"/>
      <c r="AG57" s="254"/>
      <c r="AH57" s="248"/>
      <c r="AI57" s="250"/>
      <c r="AJ57" s="213"/>
      <c r="AK57" s="214"/>
      <c r="AL57" s="213"/>
      <c r="AM57" s="247"/>
      <c r="AN57" s="214"/>
      <c r="AO57" s="214"/>
      <c r="AP57" s="247">
        <f t="shared" si="2"/>
        <v>0</v>
      </c>
      <c r="AQ57" s="214"/>
      <c r="AR57" s="214">
        <f t="shared" si="1"/>
        <v>0</v>
      </c>
    </row>
    <row r="58" spans="1:44" hidden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2"/>
      <c r="Y58" s="213"/>
      <c r="Z58" s="212"/>
      <c r="AA58" s="213"/>
      <c r="AB58" s="212"/>
      <c r="AC58" s="213"/>
      <c r="AD58" s="212"/>
      <c r="AE58" s="213"/>
      <c r="AF58" s="212"/>
      <c r="AG58" s="254"/>
      <c r="AH58" s="248"/>
      <c r="AI58" s="250"/>
      <c r="AJ58" s="213"/>
      <c r="AK58" s="214"/>
      <c r="AL58" s="213"/>
      <c r="AM58" s="247"/>
      <c r="AN58" s="214"/>
      <c r="AO58" s="214"/>
      <c r="AP58" s="247">
        <f t="shared" si="2"/>
        <v>0</v>
      </c>
      <c r="AQ58" s="214"/>
      <c r="AR58" s="214">
        <f t="shared" si="1"/>
        <v>0</v>
      </c>
    </row>
    <row r="59" spans="1:44" hidden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2"/>
      <c r="Y59" s="213"/>
      <c r="Z59" s="212"/>
      <c r="AA59" s="213"/>
      <c r="AB59" s="212"/>
      <c r="AC59" s="213"/>
      <c r="AD59" s="212"/>
      <c r="AE59" s="213"/>
      <c r="AF59" s="212"/>
      <c r="AG59" s="254"/>
      <c r="AH59" s="248"/>
      <c r="AI59" s="250"/>
      <c r="AJ59" s="213"/>
      <c r="AK59" s="214"/>
      <c r="AL59" s="213"/>
      <c r="AM59" s="247"/>
      <c r="AN59" s="214"/>
      <c r="AO59" s="214"/>
      <c r="AP59" s="247">
        <f t="shared" si="2"/>
        <v>0</v>
      </c>
      <c r="AQ59" s="214"/>
      <c r="AR59" s="214">
        <f t="shared" si="1"/>
        <v>0</v>
      </c>
    </row>
    <row r="60" spans="1:44" ht="10.8" hidden="1" customHeight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2"/>
      <c r="Y60" s="213"/>
      <c r="Z60" s="212"/>
      <c r="AA60" s="213"/>
      <c r="AB60" s="212"/>
      <c r="AC60" s="213"/>
      <c r="AD60" s="212"/>
      <c r="AE60" s="213"/>
      <c r="AF60" s="212"/>
      <c r="AG60" s="254"/>
      <c r="AH60" s="248"/>
      <c r="AI60" s="250"/>
      <c r="AJ60" s="213"/>
      <c r="AK60" s="214"/>
      <c r="AL60" s="213"/>
      <c r="AM60" s="247"/>
      <c r="AN60" s="214"/>
      <c r="AO60" s="214"/>
      <c r="AP60" s="247">
        <f t="shared" si="2"/>
        <v>0</v>
      </c>
      <c r="AQ60" s="214"/>
      <c r="AR60" s="214">
        <f t="shared" si="1"/>
        <v>0</v>
      </c>
    </row>
    <row r="61" spans="1:44" hidden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2"/>
      <c r="Y61" s="213"/>
      <c r="Z61" s="212"/>
      <c r="AA61" s="213"/>
      <c r="AB61" s="212"/>
      <c r="AC61" s="213"/>
      <c r="AD61" s="212"/>
      <c r="AE61" s="213"/>
      <c r="AF61" s="212"/>
      <c r="AG61" s="254"/>
      <c r="AH61" s="248"/>
      <c r="AI61" s="250"/>
      <c r="AJ61" s="213"/>
      <c r="AK61" s="214"/>
      <c r="AL61" s="213"/>
      <c r="AM61" s="247"/>
      <c r="AN61" s="214"/>
      <c r="AO61" s="214"/>
      <c r="AP61" s="247">
        <f t="shared" si="2"/>
        <v>0</v>
      </c>
      <c r="AQ61" s="214"/>
      <c r="AR61" s="214">
        <f t="shared" si="1"/>
        <v>0</v>
      </c>
    </row>
    <row r="62" spans="1:44" hidden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2"/>
      <c r="Y62" s="213"/>
      <c r="Z62" s="212"/>
      <c r="AA62" s="213"/>
      <c r="AB62" s="212"/>
      <c r="AC62" s="213"/>
      <c r="AD62" s="212"/>
      <c r="AE62" s="213"/>
      <c r="AF62" s="212"/>
      <c r="AG62" s="254"/>
      <c r="AH62" s="248"/>
      <c r="AI62" s="250"/>
      <c r="AJ62" s="213"/>
      <c r="AK62" s="214"/>
      <c r="AL62" s="213"/>
      <c r="AM62" s="247"/>
      <c r="AN62" s="214"/>
      <c r="AO62" s="214"/>
      <c r="AP62" s="247">
        <f t="shared" si="2"/>
        <v>0</v>
      </c>
      <c r="AQ62" s="214"/>
      <c r="AR62" s="214">
        <f t="shared" si="1"/>
        <v>0</v>
      </c>
    </row>
    <row r="63" spans="1:44" hidden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2"/>
      <c r="Y63" s="213"/>
      <c r="Z63" s="212"/>
      <c r="AA63" s="213"/>
      <c r="AB63" s="212"/>
      <c r="AC63" s="213"/>
      <c r="AD63" s="212"/>
      <c r="AE63" s="213"/>
      <c r="AF63" s="212"/>
      <c r="AG63" s="254"/>
      <c r="AH63" s="248"/>
      <c r="AI63" s="250"/>
      <c r="AJ63" s="213"/>
      <c r="AK63" s="214"/>
      <c r="AL63" s="213"/>
      <c r="AM63" s="247"/>
      <c r="AN63" s="214"/>
      <c r="AO63" s="214"/>
      <c r="AP63" s="247">
        <f t="shared" si="2"/>
        <v>0</v>
      </c>
      <c r="AQ63" s="214"/>
      <c r="AR63" s="214">
        <f t="shared" si="1"/>
        <v>0</v>
      </c>
    </row>
    <row r="64" spans="1:44" ht="12.6" hidden="1" customHeight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2"/>
      <c r="Y64" s="213"/>
      <c r="Z64" s="212"/>
      <c r="AA64" s="213"/>
      <c r="AB64" s="212"/>
      <c r="AC64" s="213"/>
      <c r="AD64" s="212"/>
      <c r="AE64" s="213"/>
      <c r="AF64" s="212"/>
      <c r="AG64" s="254"/>
      <c r="AH64" s="248"/>
      <c r="AI64" s="250"/>
      <c r="AJ64" s="213"/>
      <c r="AK64" s="214"/>
      <c r="AL64" s="213"/>
      <c r="AM64" s="247"/>
      <c r="AN64" s="214"/>
      <c r="AO64" s="214"/>
      <c r="AP64" s="247">
        <f t="shared" si="2"/>
        <v>0</v>
      </c>
      <c r="AQ64" s="214"/>
      <c r="AR64" s="214">
        <f t="shared" si="1"/>
        <v>0</v>
      </c>
    </row>
    <row r="65" spans="1:44" ht="12" hidden="1" customHeight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2"/>
      <c r="Y65" s="213"/>
      <c r="Z65" s="212"/>
      <c r="AA65" s="213"/>
      <c r="AB65" s="212"/>
      <c r="AC65" s="213"/>
      <c r="AD65" s="212"/>
      <c r="AE65" s="213"/>
      <c r="AF65" s="212"/>
      <c r="AG65" s="254"/>
      <c r="AH65" s="248"/>
      <c r="AI65" s="250"/>
      <c r="AJ65" s="213"/>
      <c r="AK65" s="214"/>
      <c r="AL65" s="213"/>
      <c r="AM65" s="247"/>
      <c r="AN65" s="214"/>
      <c r="AO65" s="214"/>
      <c r="AP65" s="247">
        <f t="shared" si="2"/>
        <v>0</v>
      </c>
      <c r="AQ65" s="214"/>
      <c r="AR65" s="214">
        <f t="shared" si="1"/>
        <v>0</v>
      </c>
    </row>
    <row r="66" spans="1:44" ht="10.8" hidden="1" customHeight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2"/>
      <c r="Y66" s="213"/>
      <c r="Z66" s="212"/>
      <c r="AA66" s="213"/>
      <c r="AB66" s="212"/>
      <c r="AC66" s="213"/>
      <c r="AD66" s="212"/>
      <c r="AE66" s="213"/>
      <c r="AF66" s="212"/>
      <c r="AG66" s="254"/>
      <c r="AH66" s="248"/>
      <c r="AI66" s="250"/>
      <c r="AJ66" s="213"/>
      <c r="AK66" s="214"/>
      <c r="AL66" s="213"/>
      <c r="AM66" s="247"/>
      <c r="AN66" s="214"/>
      <c r="AO66" s="214"/>
      <c r="AP66" s="247">
        <f t="shared" si="2"/>
        <v>0</v>
      </c>
      <c r="AQ66" s="214"/>
      <c r="AR66" s="214">
        <f t="shared" si="1"/>
        <v>0</v>
      </c>
    </row>
    <row r="67" spans="1:44" ht="12" hidden="1" customHeight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2"/>
      <c r="Y67" s="213"/>
      <c r="Z67" s="212"/>
      <c r="AA67" s="213"/>
      <c r="AB67" s="212"/>
      <c r="AC67" s="213"/>
      <c r="AD67" s="212"/>
      <c r="AE67" s="213"/>
      <c r="AF67" s="212"/>
      <c r="AG67" s="254"/>
      <c r="AH67" s="248"/>
      <c r="AI67" s="250"/>
      <c r="AJ67" s="213"/>
      <c r="AK67" s="214"/>
      <c r="AL67" s="213"/>
      <c r="AM67" s="247"/>
      <c r="AN67" s="214"/>
      <c r="AO67" s="214"/>
      <c r="AP67" s="247">
        <f t="shared" si="2"/>
        <v>0</v>
      </c>
      <c r="AQ67" s="214"/>
      <c r="AR67" s="214">
        <f t="shared" si="1"/>
        <v>0</v>
      </c>
    </row>
    <row r="68" spans="1:44" ht="13.2" hidden="1" customHeight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2"/>
      <c r="Y68" s="213"/>
      <c r="Z68" s="212"/>
      <c r="AA68" s="213"/>
      <c r="AB68" s="212"/>
      <c r="AC68" s="213"/>
      <c r="AD68" s="212"/>
      <c r="AE68" s="213"/>
      <c r="AF68" s="212"/>
      <c r="AG68" s="254"/>
      <c r="AH68" s="248"/>
      <c r="AI68" s="250"/>
      <c r="AJ68" s="213"/>
      <c r="AK68" s="214"/>
      <c r="AL68" s="213"/>
      <c r="AM68" s="247"/>
      <c r="AN68" s="214"/>
      <c r="AO68" s="214"/>
      <c r="AP68" s="247">
        <f t="shared" si="2"/>
        <v>0</v>
      </c>
      <c r="AQ68" s="214"/>
      <c r="AR68" s="214">
        <f t="shared" si="1"/>
        <v>0</v>
      </c>
    </row>
    <row r="69" spans="1:44" ht="12.6" hidden="1" customHeight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2"/>
      <c r="Y69" s="213"/>
      <c r="Z69" s="212"/>
      <c r="AA69" s="213"/>
      <c r="AB69" s="212"/>
      <c r="AC69" s="213"/>
      <c r="AD69" s="212"/>
      <c r="AE69" s="213"/>
      <c r="AF69" s="212"/>
      <c r="AG69" s="254"/>
      <c r="AH69" s="248"/>
      <c r="AI69" s="250"/>
      <c r="AJ69" s="213"/>
      <c r="AK69" s="214"/>
      <c r="AL69" s="213"/>
      <c r="AM69" s="247"/>
      <c r="AN69" s="214"/>
      <c r="AO69" s="214"/>
      <c r="AP69" s="247">
        <f t="shared" si="2"/>
        <v>0</v>
      </c>
      <c r="AQ69" s="214"/>
      <c r="AR69" s="214">
        <f t="shared" si="1"/>
        <v>0</v>
      </c>
    </row>
    <row r="70" spans="1:44" ht="10.199999999999999" hidden="1" customHeight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2"/>
      <c r="Y70" s="213"/>
      <c r="Z70" s="212"/>
      <c r="AA70" s="213"/>
      <c r="AB70" s="212"/>
      <c r="AC70" s="213"/>
      <c r="AD70" s="212"/>
      <c r="AE70" s="213"/>
      <c r="AF70" s="212"/>
      <c r="AG70" s="254"/>
      <c r="AH70" s="259"/>
      <c r="AI70" s="260"/>
      <c r="AJ70" s="213"/>
      <c r="AK70" s="214"/>
      <c r="AL70" s="213"/>
      <c r="AM70" s="247"/>
      <c r="AN70" s="214"/>
      <c r="AO70" s="214"/>
      <c r="AP70" s="247">
        <f t="shared" si="2"/>
        <v>0</v>
      </c>
      <c r="AQ70" s="214"/>
      <c r="AR70" s="214">
        <f t="shared" si="1"/>
        <v>0</v>
      </c>
    </row>
    <row r="71" spans="1:44" ht="12" hidden="1" customHeight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2"/>
      <c r="Y71" s="213"/>
      <c r="Z71" s="212"/>
      <c r="AA71" s="213"/>
      <c r="AB71" s="212"/>
      <c r="AC71" s="213"/>
      <c r="AD71" s="212"/>
      <c r="AE71" s="213"/>
      <c r="AF71" s="212"/>
      <c r="AG71" s="254"/>
      <c r="AH71" s="248"/>
      <c r="AI71" s="250"/>
      <c r="AJ71" s="213"/>
      <c r="AK71" s="214"/>
      <c r="AL71" s="213"/>
      <c r="AM71" s="247"/>
      <c r="AN71" s="214"/>
      <c r="AO71" s="214"/>
      <c r="AP71" s="247">
        <f t="shared" si="2"/>
        <v>0</v>
      </c>
      <c r="AQ71" s="214"/>
      <c r="AR71" s="214">
        <f t="shared" si="1"/>
        <v>0</v>
      </c>
    </row>
    <row r="72" spans="1:44" ht="11.4" hidden="1" customHeight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2"/>
      <c r="Y72" s="213"/>
      <c r="Z72" s="212"/>
      <c r="AA72" s="213"/>
      <c r="AB72" s="212"/>
      <c r="AC72" s="213"/>
      <c r="AD72" s="212"/>
      <c r="AE72" s="213"/>
      <c r="AF72" s="212"/>
      <c r="AG72" s="254"/>
      <c r="AH72" s="248"/>
      <c r="AI72" s="250"/>
      <c r="AJ72" s="213"/>
      <c r="AK72" s="214"/>
      <c r="AL72" s="213"/>
      <c r="AM72" s="247"/>
      <c r="AN72" s="214"/>
      <c r="AO72" s="214"/>
      <c r="AP72" s="247">
        <f t="shared" si="2"/>
        <v>0</v>
      </c>
      <c r="AQ72" s="214"/>
      <c r="AR72" s="214">
        <f t="shared" si="1"/>
        <v>0</v>
      </c>
    </row>
    <row r="73" spans="1:44" ht="12.6" hidden="1" customHeight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2"/>
      <c r="Y73" s="213"/>
      <c r="Z73" s="212"/>
      <c r="AA73" s="213"/>
      <c r="AB73" s="212"/>
      <c r="AC73" s="213"/>
      <c r="AD73" s="212"/>
      <c r="AE73" s="213"/>
      <c r="AF73" s="212"/>
      <c r="AG73" s="254"/>
      <c r="AH73" s="248"/>
      <c r="AI73" s="250"/>
      <c r="AJ73" s="213"/>
      <c r="AK73" s="214"/>
      <c r="AL73" s="213"/>
      <c r="AM73" s="247"/>
      <c r="AN73" s="214"/>
      <c r="AO73" s="214"/>
      <c r="AP73" s="247">
        <f t="shared" si="2"/>
        <v>0</v>
      </c>
      <c r="AQ73" s="214"/>
      <c r="AR73" s="214">
        <f t="shared" si="1"/>
        <v>0</v>
      </c>
    </row>
    <row r="74" spans="1:44" ht="12.6" customHeight="1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/>
      <c r="I74" s="266"/>
      <c r="J74" s="212"/>
      <c r="K74" s="213"/>
      <c r="L74" s="212"/>
      <c r="M74" s="213"/>
      <c r="N74" s="212"/>
      <c r="O74" s="213"/>
      <c r="P74" s="212"/>
      <c r="Q74" s="213"/>
      <c r="R74" s="212">
        <v>0.20399999999999999</v>
      </c>
      <c r="S74" s="266">
        <f>R74*AP23</f>
        <v>10.199999999999999</v>
      </c>
      <c r="T74" s="264"/>
      <c r="U74" s="266"/>
      <c r="V74" s="212"/>
      <c r="W74" s="266"/>
      <c r="X74" s="264">
        <v>0.16</v>
      </c>
      <c r="Y74" s="266">
        <f>X74*AP23</f>
        <v>8</v>
      </c>
      <c r="Z74" s="212"/>
      <c r="AA74" s="213"/>
      <c r="AB74" s="212"/>
      <c r="AC74" s="213"/>
      <c r="AD74" s="264">
        <v>0.19</v>
      </c>
      <c r="AE74" s="266">
        <f>AD74*AM23</f>
        <v>0</v>
      </c>
      <c r="AF74" s="212"/>
      <c r="AG74" s="254"/>
      <c r="AH74" s="248"/>
      <c r="AI74" s="250"/>
      <c r="AJ74" s="333"/>
      <c r="AK74" s="213"/>
      <c r="AL74" s="333"/>
      <c r="AM74" s="266"/>
      <c r="AN74" s="214"/>
      <c r="AO74" s="214"/>
      <c r="AP74" s="247">
        <f>I74+K74+M74+O74+Q74+S74+U74+W74+Y74+AA74+AC74+AE74+AG74+AI74+AK74+AM74</f>
        <v>18.2</v>
      </c>
      <c r="AQ74" s="214"/>
      <c r="AR74" s="214">
        <f t="shared" si="1"/>
        <v>0</v>
      </c>
    </row>
    <row r="75" spans="1:44" ht="13.8" customHeight="1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200"/>
      <c r="Y75" s="198"/>
      <c r="Z75" s="200"/>
      <c r="AA75" s="198"/>
      <c r="AB75" s="200"/>
      <c r="AC75" s="198"/>
      <c r="AD75" s="200"/>
      <c r="AE75" s="198"/>
      <c r="AF75" s="200"/>
      <c r="AG75" s="255"/>
      <c r="AH75" s="341"/>
      <c r="AI75" s="342"/>
      <c r="AJ75" s="306"/>
      <c r="AK75" s="198"/>
      <c r="AL75" s="306"/>
      <c r="AM75" s="198"/>
      <c r="AN75" s="247"/>
      <c r="AO75" s="268">
        <f>SUM(AO25:AO74)</f>
        <v>0</v>
      </c>
      <c r="AP75" s="269"/>
      <c r="AQ75" s="269"/>
      <c r="AR75" s="268">
        <f>SUM(AR25:AR52)</f>
        <v>9148.1195652146998</v>
      </c>
    </row>
    <row r="76" spans="1:44" ht="14.4" hidden="1" customHeight="1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200"/>
      <c r="Y76" s="198"/>
      <c r="Z76" s="200"/>
      <c r="AA76" s="198"/>
      <c r="AB76" s="200"/>
      <c r="AC76" s="198"/>
      <c r="AD76" s="200"/>
      <c r="AE76" s="198"/>
      <c r="AF76" s="200"/>
      <c r="AG76" s="306"/>
      <c r="AH76" s="200"/>
      <c r="AI76" s="198"/>
      <c r="AJ76" s="198"/>
      <c r="AK76" s="200"/>
      <c r="AL76" s="198"/>
      <c r="AM76" s="197"/>
      <c r="AN76" s="197"/>
      <c r="AO76" s="197"/>
      <c r="AP76" s="197"/>
      <c r="AQ76" s="197"/>
      <c r="AR76" s="197"/>
    </row>
    <row r="77" spans="1:44" ht="16.2" customHeight="1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187"/>
      <c r="Y77" s="306"/>
      <c r="Z77" s="216"/>
      <c r="AA77" s="189"/>
      <c r="AB77" s="187"/>
      <c r="AC77" s="306"/>
      <c r="AD77" s="306"/>
      <c r="AE77" s="306"/>
      <c r="AF77" s="306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</row>
    <row r="78" spans="1:44" ht="13.8" customHeight="1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272"/>
      <c r="L78" s="272"/>
      <c r="M78" s="272"/>
      <c r="N78" s="272"/>
      <c r="O78" s="272" t="s">
        <v>293</v>
      </c>
      <c r="P78" s="272"/>
      <c r="Q78" s="272"/>
      <c r="R78" s="272"/>
      <c r="S78" s="272"/>
      <c r="T78" s="272"/>
      <c r="U78" s="272"/>
      <c r="V78" s="187"/>
      <c r="W78" s="187"/>
      <c r="X78" s="187"/>
      <c r="Y78" s="187"/>
      <c r="Z78" s="187" t="s">
        <v>292</v>
      </c>
      <c r="AA78" s="187"/>
      <c r="AB78" s="187"/>
      <c r="AC78" s="187"/>
      <c r="AD78" s="272" t="s">
        <v>293</v>
      </c>
      <c r="AE78" s="272"/>
      <c r="AF78" s="272"/>
      <c r="AG78" s="272"/>
      <c r="AH78" s="272"/>
      <c r="AI78" s="272"/>
      <c r="AJ78" s="272"/>
      <c r="AK78" s="187"/>
      <c r="AL78" s="187"/>
      <c r="AM78" s="187"/>
      <c r="AN78" s="187"/>
      <c r="AO78" s="187"/>
      <c r="AP78" s="187"/>
      <c r="AQ78" s="187"/>
      <c r="AR78" s="187"/>
    </row>
    <row r="79" spans="1:44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270"/>
      <c r="Y79" s="219"/>
      <c r="Z79" s="219"/>
      <c r="AA79" s="219"/>
      <c r="AB79" s="220"/>
      <c r="AC79" s="219"/>
      <c r="AD79" s="219"/>
      <c r="AE79" s="330"/>
      <c r="AF79" s="216"/>
      <c r="AG79" s="220"/>
      <c r="AH79" s="270"/>
      <c r="AI79" s="55"/>
      <c r="AJ79" s="55"/>
      <c r="AL79" s="220"/>
      <c r="AM79" s="220"/>
      <c r="AN79" s="220"/>
      <c r="AO79" s="220"/>
      <c r="AP79" s="270"/>
      <c r="AQ79" s="55"/>
      <c r="AR79" s="55"/>
    </row>
    <row r="80" spans="1:44" ht="13.2" customHeight="1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270"/>
      <c r="Y80" s="220" t="s">
        <v>292</v>
      </c>
      <c r="Z80" s="220"/>
      <c r="AA80" s="220"/>
      <c r="AB80" s="220"/>
      <c r="AC80" s="220" t="s">
        <v>293</v>
      </c>
      <c r="AD80" s="220"/>
      <c r="AE80" s="220"/>
      <c r="AF80" s="220"/>
      <c r="AG80" s="220"/>
      <c r="AH80" s="220"/>
      <c r="AI80" s="220"/>
      <c r="AJ80" s="220"/>
      <c r="AL80" s="220"/>
      <c r="AM80" s="220"/>
      <c r="AN80" s="220"/>
      <c r="AO80" s="220"/>
      <c r="AP80" s="220"/>
      <c r="AQ80" s="220"/>
      <c r="AR80" s="220"/>
    </row>
    <row r="81" spans="1:52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599"/>
      <c r="P81" s="599"/>
      <c r="Q81" s="599"/>
      <c r="R81" s="599"/>
      <c r="S81" s="599"/>
      <c r="T81" s="599"/>
      <c r="U81" s="599"/>
      <c r="V81" s="599"/>
      <c r="W81" s="599"/>
      <c r="X81" s="599"/>
      <c r="Y81" s="270"/>
      <c r="Z81" s="270"/>
      <c r="AA81" s="270"/>
      <c r="AB81" s="270"/>
      <c r="AC81" s="270"/>
      <c r="AD81" s="270"/>
      <c r="AE81" s="590"/>
      <c r="AF81" s="590"/>
      <c r="AG81" s="590"/>
      <c r="AH81" s="590"/>
      <c r="AI81" s="590"/>
      <c r="AJ81" s="220"/>
      <c r="AK81" s="220"/>
      <c r="AL81" s="220"/>
      <c r="AM81" s="220"/>
      <c r="AN81" s="220"/>
      <c r="AO81" s="220"/>
      <c r="AP81" s="270"/>
      <c r="AQ81" s="55"/>
      <c r="AR81" s="55"/>
    </row>
    <row r="82" spans="1:52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1"/>
      <c r="AJ82" s="220"/>
      <c r="AK82" s="220"/>
      <c r="AL82" s="220"/>
      <c r="AM82" s="220"/>
      <c r="AN82" s="220"/>
      <c r="AO82" s="220"/>
      <c r="AP82" s="220"/>
      <c r="AQ82" s="220"/>
      <c r="AR82" s="220"/>
      <c r="AS82" s="208"/>
      <c r="AT82" s="208"/>
      <c r="AU82" s="208"/>
      <c r="AV82" s="208"/>
      <c r="AW82" s="208"/>
      <c r="AX82" s="208"/>
      <c r="AY82" s="208"/>
    </row>
    <row r="85" spans="1:52">
      <c r="AO85" s="93"/>
    </row>
    <row r="87" spans="1:52">
      <c r="K87" s="647"/>
      <c r="L87" s="647"/>
      <c r="M87" s="647"/>
      <c r="N87" s="647"/>
      <c r="O87" s="647"/>
      <c r="P87" s="647"/>
      <c r="Q87" s="647"/>
      <c r="R87" s="648"/>
      <c r="S87" s="648"/>
      <c r="T87" s="648"/>
      <c r="U87" s="648"/>
      <c r="V87" s="648"/>
      <c r="W87" s="648"/>
      <c r="X87" s="204"/>
      <c r="Y87" s="648"/>
      <c r="Z87" s="648"/>
      <c r="AA87" s="648"/>
      <c r="AB87" s="648"/>
      <c r="AC87" s="648"/>
      <c r="AD87" s="648"/>
      <c r="AE87" s="648"/>
      <c r="AF87" s="648"/>
      <c r="AG87" s="648"/>
      <c r="AH87" s="648"/>
      <c r="AI87" s="205"/>
      <c r="AJ87" s="205"/>
      <c r="AK87" s="205"/>
      <c r="AL87" s="205"/>
      <c r="AM87" s="205"/>
      <c r="AN87" s="205"/>
      <c r="AO87" s="647"/>
      <c r="AP87" s="647"/>
      <c r="AQ87" s="647"/>
      <c r="AR87" s="647"/>
      <c r="AS87" s="647"/>
      <c r="AT87" s="648"/>
      <c r="AU87" s="648"/>
      <c r="AV87" s="648"/>
      <c r="AW87" s="648"/>
      <c r="AX87" s="648"/>
      <c r="AY87" s="648"/>
      <c r="AZ87" s="205"/>
    </row>
    <row r="88" spans="1:52">
      <c r="K88" s="647"/>
      <c r="L88" s="647"/>
      <c r="M88" s="647"/>
      <c r="N88" s="647"/>
      <c r="O88" s="647"/>
      <c r="P88" s="647"/>
      <c r="Q88" s="647"/>
      <c r="R88" s="649"/>
      <c r="S88" s="649"/>
      <c r="T88" s="649"/>
      <c r="U88" s="649"/>
      <c r="V88" s="649"/>
      <c r="W88" s="649"/>
      <c r="X88" s="206"/>
      <c r="Y88" s="649"/>
      <c r="Z88" s="649"/>
      <c r="AA88" s="649"/>
      <c r="AB88" s="649"/>
      <c r="AC88" s="649"/>
      <c r="AD88" s="649"/>
      <c r="AE88" s="649"/>
      <c r="AF88" s="649"/>
      <c r="AG88" s="649"/>
      <c r="AH88" s="649"/>
      <c r="AI88" s="207"/>
      <c r="AJ88" s="207"/>
      <c r="AK88" s="207"/>
      <c r="AL88" s="207"/>
      <c r="AM88" s="205"/>
      <c r="AN88" s="205"/>
      <c r="AO88" s="205"/>
      <c r="AP88" s="205"/>
      <c r="AQ88" s="205"/>
      <c r="AR88" s="205"/>
      <c r="AS88" s="206"/>
      <c r="AT88" s="649"/>
      <c r="AU88" s="649"/>
      <c r="AV88" s="649"/>
      <c r="AW88" s="649"/>
      <c r="AX88" s="649"/>
      <c r="AY88" s="649"/>
      <c r="AZ88" s="205"/>
    </row>
    <row r="89" spans="1:52">
      <c r="K89" s="647"/>
      <c r="L89" s="647"/>
      <c r="M89" s="647"/>
      <c r="N89" s="647"/>
      <c r="O89" s="647"/>
      <c r="P89" s="647"/>
      <c r="Q89" s="647"/>
      <c r="R89" s="647"/>
      <c r="S89" s="647"/>
      <c r="T89" s="647"/>
      <c r="U89" s="647"/>
      <c r="V89" s="647"/>
      <c r="W89" s="647"/>
      <c r="X89" s="647"/>
      <c r="Y89" s="647"/>
      <c r="Z89" s="647"/>
      <c r="AA89" s="647"/>
      <c r="AB89" s="647"/>
      <c r="AC89" s="647"/>
      <c r="AD89" s="647"/>
      <c r="AE89" s="647"/>
      <c r="AF89" s="647"/>
      <c r="AG89" s="647"/>
      <c r="AH89" s="647"/>
      <c r="AI89" s="647"/>
      <c r="AJ89" s="647"/>
      <c r="AK89" s="647"/>
      <c r="AL89" s="647"/>
      <c r="AM89" s="647"/>
      <c r="AN89" s="647"/>
      <c r="AO89" s="647"/>
      <c r="AP89" s="647"/>
      <c r="AQ89" s="647"/>
      <c r="AR89" s="647"/>
      <c r="AS89" s="647"/>
      <c r="AT89" s="647"/>
      <c r="AU89" s="647"/>
      <c r="AV89" s="647"/>
      <c r="AW89" s="647"/>
      <c r="AX89" s="647"/>
      <c r="AY89" s="647"/>
      <c r="AZ89" s="647"/>
    </row>
  </sheetData>
  <mergeCells count="142">
    <mergeCell ref="AJ24:AK24"/>
    <mergeCell ref="AL24:AM24"/>
    <mergeCell ref="AF24:AG24"/>
    <mergeCell ref="N80:R80"/>
    <mergeCell ref="G7:I11"/>
    <mergeCell ref="J7:N11"/>
    <mergeCell ref="O7:R11"/>
    <mergeCell ref="S7:U11"/>
    <mergeCell ref="V7:Y11"/>
    <mergeCell ref="A14:N14"/>
    <mergeCell ref="A15:N15"/>
    <mergeCell ref="A45:E45"/>
    <mergeCell ref="X24:Y24"/>
    <mergeCell ref="A27:E27"/>
    <mergeCell ref="A28:E28"/>
    <mergeCell ref="A29:E29"/>
    <mergeCell ref="A30:E30"/>
    <mergeCell ref="A31:E31"/>
    <mergeCell ref="A32:E32"/>
    <mergeCell ref="A69:E69"/>
    <mergeCell ref="A70:E70"/>
    <mergeCell ref="A71:E71"/>
    <mergeCell ref="A72:E72"/>
    <mergeCell ref="A75:E76"/>
    <mergeCell ref="AH24:AI24"/>
    <mergeCell ref="A44:E44"/>
    <mergeCell ref="A33:E33"/>
    <mergeCell ref="A34:E34"/>
    <mergeCell ref="A35:E35"/>
    <mergeCell ref="A37:E37"/>
    <mergeCell ref="A22:E22"/>
    <mergeCell ref="A67:E67"/>
    <mergeCell ref="A68:E68"/>
    <mergeCell ref="A73:E73"/>
    <mergeCell ref="A74:E74"/>
    <mergeCell ref="H21:I21"/>
    <mergeCell ref="J21:K21"/>
    <mergeCell ref="AD24:AE24"/>
    <mergeCell ref="J24:K24"/>
    <mergeCell ref="L24:M24"/>
    <mergeCell ref="N24:O24"/>
    <mergeCell ref="P24:Q24"/>
    <mergeCell ref="A64:E64"/>
    <mergeCell ref="A65:E65"/>
    <mergeCell ref="A46:E46"/>
    <mergeCell ref="A63:E63"/>
    <mergeCell ref="V24:W24"/>
    <mergeCell ref="Z24:AA24"/>
    <mergeCell ref="AB24:AC24"/>
    <mergeCell ref="A24:E24"/>
    <mergeCell ref="H24:I24"/>
    <mergeCell ref="AP18:AR18"/>
    <mergeCell ref="AP19:AR19"/>
    <mergeCell ref="V19:AI20"/>
    <mergeCell ref="AJ19:AM20"/>
    <mergeCell ref="A23:E23"/>
    <mergeCell ref="H23:O23"/>
    <mergeCell ref="P23:Y23"/>
    <mergeCell ref="AP20:AR20"/>
    <mergeCell ref="AF21:AG21"/>
    <mergeCell ref="A18:F18"/>
    <mergeCell ref="G18:G21"/>
    <mergeCell ref="H18:AL18"/>
    <mergeCell ref="A19:E21"/>
    <mergeCell ref="F19:F21"/>
    <mergeCell ref="N21:O21"/>
    <mergeCell ref="P21:Q21"/>
    <mergeCell ref="R21:S21"/>
    <mergeCell ref="L21:M21"/>
    <mergeCell ref="H19:S20"/>
    <mergeCell ref="T19:U20"/>
    <mergeCell ref="AH21:AI21"/>
    <mergeCell ref="AJ21:AK21"/>
    <mergeCell ref="AL21:AM21"/>
    <mergeCell ref="AM22:AO22"/>
    <mergeCell ref="S15:U15"/>
    <mergeCell ref="A1:T1"/>
    <mergeCell ref="AO9:AR10"/>
    <mergeCell ref="AA10:AH10"/>
    <mergeCell ref="AI10:AM10"/>
    <mergeCell ref="AO11:AR12"/>
    <mergeCell ref="AO7:AR8"/>
    <mergeCell ref="AA8:AD8"/>
    <mergeCell ref="AE8:AJ8"/>
    <mergeCell ref="AP22:AR22"/>
    <mergeCell ref="T21:U21"/>
    <mergeCell ref="V21:W21"/>
    <mergeCell ref="X21:Y21"/>
    <mergeCell ref="Z21:AA21"/>
    <mergeCell ref="AB21:AC21"/>
    <mergeCell ref="AD21:AE21"/>
    <mergeCell ref="D9:F11"/>
    <mergeCell ref="A81:G81"/>
    <mergeCell ref="H81:M81"/>
    <mergeCell ref="O81:X81"/>
    <mergeCell ref="AE81:AI81"/>
    <mergeCell ref="A47:E47"/>
    <mergeCell ref="A41:E41"/>
    <mergeCell ref="A40:E40"/>
    <mergeCell ref="A39:E39"/>
    <mergeCell ref="A38:E38"/>
    <mergeCell ref="A42:E42"/>
    <mergeCell ref="A43:E43"/>
    <mergeCell ref="A49:E49"/>
    <mergeCell ref="A25:E25"/>
    <mergeCell ref="A26:E26"/>
    <mergeCell ref="R24:S24"/>
    <mergeCell ref="T24:U24"/>
    <mergeCell ref="A82:G82"/>
    <mergeCell ref="H82:M82"/>
    <mergeCell ref="O82:X82"/>
    <mergeCell ref="AO4:AR4"/>
    <mergeCell ref="A5:G5"/>
    <mergeCell ref="AJ5:AM5"/>
    <mergeCell ref="AO5:AR5"/>
    <mergeCell ref="AJ6:AM6"/>
    <mergeCell ref="AO6:AR6"/>
    <mergeCell ref="AK8:AM8"/>
    <mergeCell ref="O14:R14"/>
    <mergeCell ref="S14:U14"/>
    <mergeCell ref="V14:Y14"/>
    <mergeCell ref="V15:Y15"/>
    <mergeCell ref="A16:N16"/>
    <mergeCell ref="O16:R16"/>
    <mergeCell ref="S16:U16"/>
    <mergeCell ref="V16:Y16"/>
    <mergeCell ref="AF16:AN16"/>
    <mergeCell ref="O15:R15"/>
    <mergeCell ref="A50:E50"/>
    <mergeCell ref="A51:E51"/>
    <mergeCell ref="A52:E52"/>
    <mergeCell ref="A36:E36"/>
    <mergeCell ref="K89:AZ89"/>
    <mergeCell ref="K87:Q87"/>
    <mergeCell ref="R87:W87"/>
    <mergeCell ref="Y87:AH87"/>
    <mergeCell ref="AO87:AS87"/>
    <mergeCell ref="AT87:AY87"/>
    <mergeCell ref="K88:Q88"/>
    <mergeCell ref="R88:W88"/>
    <mergeCell ref="Y88:AH88"/>
    <mergeCell ref="AT88:AY88"/>
  </mergeCells>
  <pageMargins left="0" right="0" top="0" bottom="0" header="0" footer="0"/>
  <pageSetup paperSize="9" scale="60" fitToWidth="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D50"/>
  <sheetViews>
    <sheetView topLeftCell="A13" workbookViewId="0">
      <selection activeCell="AC47" sqref="AC47"/>
    </sheetView>
  </sheetViews>
  <sheetFormatPr defaultRowHeight="14.4"/>
  <cols>
    <col min="1" max="1" width="42.33203125" customWidth="1"/>
    <col min="2" max="2" width="6"/>
    <col min="3" max="3" width="7.109375"/>
    <col min="4" max="4" width="6.109375"/>
    <col min="5" max="5" width="4.88671875" bestFit="1" customWidth="1"/>
    <col min="6" max="6" width="7"/>
    <col min="7" max="7" width="6" customWidth="1"/>
    <col min="8" max="8" width="5.6640625" bestFit="1" customWidth="1"/>
    <col min="9" max="9" width="5.88671875"/>
    <col min="10" max="10" width="4.88671875"/>
    <col min="11" max="11" width="5.6640625" bestFit="1" customWidth="1"/>
    <col min="12" max="12" width="4.6640625"/>
    <col min="13" max="13" width="4.88671875" bestFit="1" customWidth="1"/>
    <col min="14" max="14" width="5.109375"/>
    <col min="15" max="16" width="5.6640625"/>
    <col min="17" max="17" width="7"/>
    <col min="18" max="19" width="5.6640625" bestFit="1" customWidth="1"/>
    <col min="20" max="20" width="5.5546875"/>
    <col min="21" max="21" width="6"/>
    <col min="22" max="22" width="5.88671875"/>
    <col min="23" max="23" width="6.109375"/>
    <col min="24" max="24" width="6.33203125"/>
    <col min="25" max="25" width="5.6640625"/>
    <col min="26" max="26" width="6.33203125"/>
    <col min="27" max="27" width="6.109375"/>
    <col min="28" max="29" width="6.44140625" customWidth="1"/>
    <col min="30" max="30" width="7.109375" customWidth="1"/>
    <col min="31" max="1025" width="8.5546875"/>
  </cols>
  <sheetData>
    <row r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18">
      <c r="A2" s="2" t="s">
        <v>1</v>
      </c>
      <c r="B2" s="2"/>
      <c r="H2" t="s">
        <v>2</v>
      </c>
      <c r="I2" s="3"/>
      <c r="J2" s="3"/>
      <c r="K2" s="3"/>
      <c r="L2" s="3"/>
      <c r="Q2" t="s">
        <v>278</v>
      </c>
      <c r="W2" t="s">
        <v>4</v>
      </c>
      <c r="Y2" s="4" t="s">
        <v>5</v>
      </c>
      <c r="Z2" s="4"/>
      <c r="AA2" s="4"/>
      <c r="AB2" s="4"/>
    </row>
    <row r="3" spans="1:30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30">
      <c r="A4" s="5" t="s">
        <v>277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30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30">
      <c r="A6" s="13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30">
      <c r="A7" s="1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30">
      <c r="A8" s="23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30">
      <c r="A9" s="23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30">
      <c r="A10" s="23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0">
      <c r="A11" s="23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0">
      <c r="A12" s="30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0">
      <c r="A13" s="63" t="s">
        <v>174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30" ht="139.80000000000001">
      <c r="A14" s="81" t="s">
        <v>86</v>
      </c>
      <c r="B14" s="81"/>
      <c r="C14" s="35" t="s">
        <v>87</v>
      </c>
      <c r="D14" s="35" t="s">
        <v>38</v>
      </c>
      <c r="E14" s="35" t="s">
        <v>39</v>
      </c>
      <c r="F14" s="35" t="s">
        <v>182</v>
      </c>
      <c r="G14" s="33" t="s">
        <v>40</v>
      </c>
      <c r="H14" s="35" t="s">
        <v>109</v>
      </c>
      <c r="I14" s="35" t="s">
        <v>42</v>
      </c>
      <c r="J14" s="35" t="s">
        <v>44</v>
      </c>
      <c r="K14" s="35" t="s">
        <v>110</v>
      </c>
      <c r="L14" s="35" t="s">
        <v>45</v>
      </c>
      <c r="M14" s="35" t="s">
        <v>43</v>
      </c>
      <c r="N14" s="33" t="s">
        <v>57</v>
      </c>
      <c r="O14" s="33" t="s">
        <v>203</v>
      </c>
      <c r="P14" s="35" t="s">
        <v>239</v>
      </c>
      <c r="Q14" s="35" t="s">
        <v>178</v>
      </c>
      <c r="R14" s="35" t="s">
        <v>254</v>
      </c>
      <c r="S14" s="35" t="s">
        <v>140</v>
      </c>
      <c r="T14" s="35" t="s">
        <v>248</v>
      </c>
      <c r="U14" s="35" t="s">
        <v>52</v>
      </c>
      <c r="V14" s="35" t="s">
        <v>56</v>
      </c>
      <c r="W14" s="35" t="s">
        <v>54</v>
      </c>
      <c r="X14" s="35" t="s">
        <v>89</v>
      </c>
      <c r="Y14" s="35" t="s">
        <v>49</v>
      </c>
      <c r="Z14" s="35" t="s">
        <v>114</v>
      </c>
      <c r="AA14" s="35" t="s">
        <v>234</v>
      </c>
      <c r="AB14" s="35" t="s">
        <v>249</v>
      </c>
      <c r="AC14" s="35" t="s">
        <v>126</v>
      </c>
      <c r="AD14" s="35" t="s">
        <v>95</v>
      </c>
    </row>
    <row r="15" spans="1:30">
      <c r="A15" s="81" t="s">
        <v>59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1:30">
      <c r="A16" s="81" t="s">
        <v>141</v>
      </c>
      <c r="B16" s="81" t="s">
        <v>61</v>
      </c>
      <c r="C16" s="81">
        <v>150</v>
      </c>
      <c r="D16" s="81"/>
      <c r="E16" s="81"/>
      <c r="F16" s="81"/>
      <c r="G16" s="77">
        <v>16.36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>
        <v>0.55000000000000004</v>
      </c>
      <c r="Y16" s="81">
        <v>1.1000000000000001</v>
      </c>
      <c r="Z16" s="81"/>
      <c r="AA16" s="81">
        <v>2.71</v>
      </c>
      <c r="AB16" s="81"/>
      <c r="AC16" s="81"/>
      <c r="AD16" s="81"/>
    </row>
    <row r="17" spans="1:30">
      <c r="A17" s="81"/>
      <c r="B17" s="81"/>
      <c r="C17" s="81"/>
      <c r="D17" s="81"/>
      <c r="E17" s="81"/>
      <c r="F17" s="81"/>
      <c r="G17" s="81">
        <f>G16*B46</f>
        <v>163.6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>
        <f>X16*B46</f>
        <v>5.5</v>
      </c>
      <c r="Y17" s="81">
        <f>Y16*B46</f>
        <v>11</v>
      </c>
      <c r="Z17" s="81"/>
      <c r="AA17" s="81">
        <f>AA16*B46</f>
        <v>27.1</v>
      </c>
      <c r="AB17" s="81"/>
      <c r="AC17" s="81"/>
      <c r="AD17" s="81"/>
    </row>
    <row r="18" spans="1:30">
      <c r="A18" s="102" t="s">
        <v>252</v>
      </c>
      <c r="B18" s="81" t="s">
        <v>61</v>
      </c>
      <c r="C18" s="81">
        <v>60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>
        <v>63</v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1:30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</row>
    <row r="20" spans="1:30">
      <c r="A20" s="68" t="s">
        <v>215</v>
      </c>
      <c r="B20" s="81" t="s">
        <v>61</v>
      </c>
      <c r="C20" s="81" t="s">
        <v>201</v>
      </c>
      <c r="D20" s="81">
        <v>30</v>
      </c>
      <c r="E20" s="81"/>
      <c r="F20" s="81">
        <v>5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pans="1:30">
      <c r="A21" s="81"/>
      <c r="B21" s="81"/>
      <c r="C21" s="81"/>
      <c r="D21" s="81"/>
      <c r="E21" s="81"/>
      <c r="F21" s="81">
        <f>F20*B46</f>
        <v>50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>
      <c r="A22" s="81" t="s">
        <v>62</v>
      </c>
      <c r="B22" s="81" t="s">
        <v>61</v>
      </c>
      <c r="C22" s="81" t="s">
        <v>105</v>
      </c>
      <c r="D22" s="81"/>
      <c r="E22" s="81">
        <v>8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>
        <v>7.4999999999999997E-2</v>
      </c>
      <c r="X22" s="81"/>
      <c r="Y22" s="81"/>
      <c r="Z22" s="81"/>
      <c r="AA22" s="81"/>
      <c r="AB22" s="81"/>
      <c r="AC22" s="81"/>
      <c r="AD22" s="81">
        <v>154</v>
      </c>
    </row>
    <row r="23" spans="1:30">
      <c r="A23" s="81"/>
      <c r="B23" s="81"/>
      <c r="C23" s="81"/>
      <c r="D23" s="81"/>
      <c r="E23" s="81">
        <f>E22*B46</f>
        <v>80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>
        <f>AD22*B46</f>
        <v>1540</v>
      </c>
    </row>
    <row r="24" spans="1:30">
      <c r="A24" s="81" t="s">
        <v>129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>
      <c r="A25" s="32" t="s">
        <v>64</v>
      </c>
      <c r="B25" s="81" t="s">
        <v>61</v>
      </c>
      <c r="C25" s="81">
        <v>150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>
        <v>150</v>
      </c>
      <c r="AA25" s="81"/>
      <c r="AB25" s="81"/>
      <c r="AC25" s="81"/>
      <c r="AD25" s="81"/>
    </row>
    <row r="26" spans="1:30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1:30">
      <c r="A27" s="81" t="s">
        <v>65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pans="1:30">
      <c r="A28" s="81" t="s">
        <v>253</v>
      </c>
      <c r="B28" s="81" t="s">
        <v>61</v>
      </c>
      <c r="C28" s="81">
        <v>50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>
        <v>52.6</v>
      </c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</row>
    <row r="29" spans="1:30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</row>
    <row r="30" spans="1:30">
      <c r="A30" s="81" t="s">
        <v>255</v>
      </c>
      <c r="B30" s="81" t="s">
        <v>61</v>
      </c>
      <c r="C30" s="81" t="s">
        <v>256</v>
      </c>
      <c r="D30" s="81"/>
      <c r="E30" s="81">
        <v>1.5</v>
      </c>
      <c r="F30" s="81">
        <v>2.1</v>
      </c>
      <c r="G30" s="81"/>
      <c r="H30" s="81"/>
      <c r="I30" s="81">
        <v>15.96</v>
      </c>
      <c r="J30" s="81">
        <v>7.2</v>
      </c>
      <c r="K30" s="81">
        <v>30</v>
      </c>
      <c r="L30" s="81">
        <v>7.5</v>
      </c>
      <c r="M30" s="81">
        <v>15</v>
      </c>
      <c r="N30" s="81"/>
      <c r="O30" s="81"/>
      <c r="P30" s="81">
        <v>1.8</v>
      </c>
      <c r="Q30" s="81">
        <v>4.3</v>
      </c>
      <c r="R30" s="81"/>
      <c r="S30" s="81"/>
      <c r="T30" s="81"/>
      <c r="U30" s="81">
        <v>1.5</v>
      </c>
      <c r="V30" s="81"/>
      <c r="W30" s="81"/>
      <c r="X30" s="81">
        <v>1</v>
      </c>
      <c r="Y30" s="81"/>
      <c r="Z30" s="81"/>
      <c r="AA30" s="81">
        <v>2</v>
      </c>
      <c r="AB30" s="81"/>
      <c r="AC30" s="81"/>
      <c r="AD30" s="81">
        <v>120</v>
      </c>
    </row>
    <row r="31" spans="1:30">
      <c r="A31" s="81"/>
      <c r="B31" s="81"/>
      <c r="C31" s="81"/>
      <c r="D31" s="81"/>
      <c r="E31" s="81">
        <f>E30*B46</f>
        <v>15</v>
      </c>
      <c r="F31" s="81">
        <f>F30*B46</f>
        <v>21</v>
      </c>
      <c r="G31" s="81"/>
      <c r="H31" s="81"/>
      <c r="I31" s="81">
        <f>I30*B46</f>
        <v>159.60000000000002</v>
      </c>
      <c r="J31" s="81">
        <f>J30*B46</f>
        <v>72</v>
      </c>
      <c r="K31" s="81">
        <f>K30*B46</f>
        <v>300</v>
      </c>
      <c r="L31" s="81"/>
      <c r="M31" s="81"/>
      <c r="N31" s="81"/>
      <c r="O31" s="81"/>
      <c r="P31" s="81">
        <f>P30*B46</f>
        <v>18</v>
      </c>
      <c r="Q31" s="81"/>
      <c r="R31" s="81"/>
      <c r="S31" s="81"/>
      <c r="T31" s="81"/>
      <c r="U31" s="81"/>
      <c r="V31" s="81"/>
      <c r="W31" s="81"/>
      <c r="X31" s="81">
        <f>X30*B46</f>
        <v>10</v>
      </c>
      <c r="Y31" s="81"/>
      <c r="Z31" s="81"/>
      <c r="AA31" s="81">
        <f>AA30*B46</f>
        <v>20</v>
      </c>
      <c r="AB31" s="81"/>
      <c r="AC31" s="81"/>
      <c r="AD31" s="81">
        <f>AD30*B46</f>
        <v>1200</v>
      </c>
    </row>
    <row r="32" spans="1:30">
      <c r="A32" s="81" t="s">
        <v>257</v>
      </c>
      <c r="B32" s="81" t="s">
        <v>61</v>
      </c>
      <c r="C32" s="81">
        <v>60</v>
      </c>
      <c r="D32" s="81">
        <v>10.8</v>
      </c>
      <c r="E32" s="81"/>
      <c r="F32" s="81"/>
      <c r="G32" s="81"/>
      <c r="H32" s="81">
        <v>104</v>
      </c>
      <c r="I32" s="81"/>
      <c r="J32" s="81">
        <v>7</v>
      </c>
      <c r="K32" s="81"/>
      <c r="L32" s="81"/>
      <c r="M32" s="81"/>
      <c r="N32" s="81">
        <v>6</v>
      </c>
      <c r="O32" s="81"/>
      <c r="P32" s="81"/>
      <c r="Q32" s="81"/>
      <c r="R32" s="81"/>
      <c r="S32" s="81"/>
      <c r="T32" s="81"/>
      <c r="U32" s="81"/>
      <c r="V32" s="81"/>
      <c r="W32" s="81"/>
      <c r="X32" s="81">
        <v>1.5</v>
      </c>
      <c r="Y32" s="81"/>
      <c r="Z32" s="81"/>
      <c r="AA32" s="81">
        <v>3.6</v>
      </c>
      <c r="AB32" s="81"/>
      <c r="AC32" s="81"/>
      <c r="AD32" s="81">
        <v>10</v>
      </c>
    </row>
    <row r="33" spans="1:30">
      <c r="A33" s="81"/>
      <c r="B33" s="81"/>
      <c r="C33" s="81"/>
      <c r="D33" s="81"/>
      <c r="E33" s="81"/>
      <c r="F33" s="81"/>
      <c r="G33" s="81"/>
      <c r="H33" s="81"/>
      <c r="I33" s="81"/>
      <c r="J33" s="81">
        <f>J32*B46</f>
        <v>70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>
        <f>X32*B46</f>
        <v>15</v>
      </c>
      <c r="Y33" s="81"/>
      <c r="Z33" s="81"/>
      <c r="AA33" s="81">
        <f>AA32*B46</f>
        <v>36</v>
      </c>
      <c r="AB33" s="81"/>
      <c r="AC33" s="81"/>
      <c r="AD33" s="81">
        <f>AD32*B46</f>
        <v>100</v>
      </c>
    </row>
    <row r="34" spans="1:30">
      <c r="A34" s="81" t="s">
        <v>131</v>
      </c>
      <c r="B34" s="81" t="s">
        <v>61</v>
      </c>
      <c r="C34" s="81">
        <v>120</v>
      </c>
      <c r="D34" s="81"/>
      <c r="E34" s="81"/>
      <c r="F34" s="81">
        <v>4.2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>
        <v>1.2</v>
      </c>
      <c r="Y34" s="81"/>
      <c r="Z34" s="81"/>
      <c r="AA34" s="81"/>
      <c r="AB34" s="81"/>
      <c r="AC34" s="81">
        <v>48</v>
      </c>
      <c r="AD34" s="81">
        <v>86.4</v>
      </c>
    </row>
    <row r="35" spans="1:30">
      <c r="A35" s="81"/>
      <c r="B35" s="81"/>
      <c r="C35" s="81"/>
      <c r="D35" s="81"/>
      <c r="E35" s="81"/>
      <c r="F35" s="81">
        <f>F34*B46</f>
        <v>42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>
        <f>X34*B46</f>
        <v>12</v>
      </c>
      <c r="Y35" s="81"/>
      <c r="Z35" s="81"/>
      <c r="AA35" s="81"/>
      <c r="AB35" s="81"/>
      <c r="AC35" s="81"/>
      <c r="AD35" s="81">
        <f>AD34*B46</f>
        <v>864</v>
      </c>
    </row>
    <row r="36" spans="1:30">
      <c r="A36" s="81" t="s">
        <v>71</v>
      </c>
      <c r="B36" s="81" t="s">
        <v>61</v>
      </c>
      <c r="C36" s="81">
        <v>60</v>
      </c>
      <c r="D36" s="81">
        <v>60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0">
      <c r="A38" s="43" t="s">
        <v>227</v>
      </c>
      <c r="B38" s="81" t="s">
        <v>61</v>
      </c>
      <c r="C38" s="81">
        <v>150</v>
      </c>
      <c r="D38" s="81"/>
      <c r="E38" s="81">
        <v>7.5</v>
      </c>
      <c r="F38" s="81"/>
      <c r="G38" s="81"/>
      <c r="H38" s="81"/>
      <c r="I38" s="81"/>
      <c r="J38" s="81"/>
      <c r="K38" s="81"/>
      <c r="L38" s="81"/>
      <c r="M38" s="81"/>
      <c r="N38" s="81"/>
      <c r="O38" s="81">
        <v>0.2</v>
      </c>
      <c r="P38" s="81"/>
      <c r="Q38" s="81"/>
      <c r="R38" s="81"/>
      <c r="S38" s="81"/>
      <c r="T38" s="81">
        <v>18</v>
      </c>
      <c r="U38" s="81"/>
      <c r="V38" s="81"/>
      <c r="W38" s="81"/>
      <c r="X38" s="81"/>
      <c r="Y38" s="81"/>
      <c r="Z38" s="81"/>
      <c r="AA38" s="81"/>
      <c r="AB38" s="81"/>
      <c r="AC38" s="81"/>
      <c r="AD38" s="81">
        <v>142.5</v>
      </c>
    </row>
    <row r="39" spans="1:30">
      <c r="A39" s="81"/>
      <c r="B39" s="81"/>
      <c r="C39" s="81"/>
      <c r="D39" s="81"/>
      <c r="E39" s="81">
        <f>E38*B46</f>
        <v>75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>
        <f>AD38*B46</f>
        <v>1425</v>
      </c>
    </row>
    <row r="40" spans="1:30">
      <c r="A40" s="81" t="s">
        <v>73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30">
      <c r="A41" s="81" t="s">
        <v>171</v>
      </c>
      <c r="B41" s="81" t="s">
        <v>61</v>
      </c>
      <c r="C41" s="81">
        <v>80</v>
      </c>
      <c r="D41" s="81"/>
      <c r="E41" s="81">
        <v>2.7</v>
      </c>
      <c r="F41" s="81">
        <v>1.24</v>
      </c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>
        <v>19.7</v>
      </c>
      <c r="V41" s="81">
        <v>0.43</v>
      </c>
      <c r="W41" s="81"/>
      <c r="X41" s="81">
        <v>1.6</v>
      </c>
      <c r="Y41" s="81">
        <v>9.1999999999999998E-2</v>
      </c>
      <c r="Z41" s="81"/>
      <c r="AA41" s="81">
        <v>0.27</v>
      </c>
      <c r="AB41" s="81">
        <v>25.25</v>
      </c>
      <c r="AC41" s="81"/>
      <c r="AD41" s="81">
        <v>15.39</v>
      </c>
    </row>
    <row r="42" spans="1:30">
      <c r="A42" s="81"/>
      <c r="B42" s="81"/>
      <c r="C42" s="81"/>
      <c r="D42" s="81"/>
      <c r="E42" s="81">
        <f>E41*B46</f>
        <v>27</v>
      </c>
      <c r="F42" s="81">
        <f>F41*B46</f>
        <v>12.4</v>
      </c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>
        <f>X41*B46</f>
        <v>16</v>
      </c>
      <c r="Y42" s="81">
        <f>Y41*B46</f>
        <v>0.91999999999999993</v>
      </c>
      <c r="Z42" s="81"/>
      <c r="AA42" s="81">
        <f>AA41*B46</f>
        <v>2.7</v>
      </c>
      <c r="AB42" s="81"/>
      <c r="AC42" s="81"/>
      <c r="AD42" s="81">
        <f>AD41*B46</f>
        <v>153.9</v>
      </c>
    </row>
    <row r="43" spans="1:30">
      <c r="A43" s="81" t="s">
        <v>258</v>
      </c>
      <c r="B43" s="81" t="s">
        <v>61</v>
      </c>
      <c r="C43" s="81">
        <v>150</v>
      </c>
      <c r="D43" s="81"/>
      <c r="E43" s="81"/>
      <c r="F43" s="81"/>
      <c r="G43" s="81">
        <v>158.25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30">
      <c r="A44" s="81"/>
      <c r="B44" s="81"/>
      <c r="C44" s="81"/>
      <c r="D44" s="81"/>
      <c r="E44" s="81">
        <f>E43*B46</f>
        <v>0</v>
      </c>
      <c r="F44" s="81"/>
      <c r="G44" s="81">
        <f>G43*B46</f>
        <v>1582.5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30">
      <c r="A45" s="81" t="s">
        <v>173</v>
      </c>
      <c r="B45" s="81"/>
      <c r="C45" s="81"/>
      <c r="D45" s="81">
        <f>SUM(D22:D44)</f>
        <v>70.8</v>
      </c>
      <c r="E45" s="81">
        <f>E43+E41+E38+E30+E28+E22+E18</f>
        <v>19.7</v>
      </c>
      <c r="F45" s="81">
        <f>F41+F34+F30+F22+F20+F18</f>
        <v>12.540000000000001</v>
      </c>
      <c r="G45" s="81">
        <f>G43+G34+G18</f>
        <v>158.25</v>
      </c>
      <c r="H45" s="81">
        <f>SUM(H30:H44)</f>
        <v>104</v>
      </c>
      <c r="I45" s="77">
        <f>I41+I34+I30</f>
        <v>15.96</v>
      </c>
      <c r="J45" s="81">
        <f>J32+J30+J28</f>
        <v>14.2</v>
      </c>
      <c r="K45" s="81">
        <f>K30+K28</f>
        <v>30</v>
      </c>
      <c r="L45" s="81">
        <f>SUM(L28:L44)</f>
        <v>7.5</v>
      </c>
      <c r="M45" s="81">
        <f>SUM(M28:M44)</f>
        <v>15</v>
      </c>
      <c r="N45" s="81">
        <f>SUM(N32:N44)</f>
        <v>6</v>
      </c>
      <c r="O45" s="81">
        <f>SUM(O19:O44)</f>
        <v>0.2</v>
      </c>
      <c r="P45" s="81">
        <f>P30+P28</f>
        <v>1.8</v>
      </c>
      <c r="Q45" s="81">
        <v>5</v>
      </c>
      <c r="R45" s="81">
        <f>SUM(R18:R44)</f>
        <v>52.6</v>
      </c>
      <c r="S45" s="81">
        <f>SUM(S18:S44)</f>
        <v>63</v>
      </c>
      <c r="T45" s="81">
        <f>SUM(T29:T44)</f>
        <v>18</v>
      </c>
      <c r="U45" s="81">
        <f>U41+U30</f>
        <v>21.2</v>
      </c>
      <c r="V45" s="81">
        <f>SUM(V23:V44)</f>
        <v>0.43</v>
      </c>
      <c r="W45" s="81">
        <f>SUM(W19:W44)</f>
        <v>7.4999999999999997E-2</v>
      </c>
      <c r="X45" s="81">
        <f>X41+X34+X32+X30+X16</f>
        <v>5.85</v>
      </c>
      <c r="Y45" s="81">
        <f>Y41+Y16</f>
        <v>1.1920000000000002</v>
      </c>
      <c r="Z45" s="81">
        <v>150</v>
      </c>
      <c r="AA45" s="81">
        <f>AA41+AA32+AA30+AA16</f>
        <v>8.58</v>
      </c>
      <c r="AB45" s="81">
        <f>SUM(AB30:AB44)</f>
        <v>25.25</v>
      </c>
      <c r="AC45" s="81">
        <f>SUM(AC30:AC44)</f>
        <v>48</v>
      </c>
      <c r="AD45" s="81">
        <f>SUM(AD30:AD44)</f>
        <v>4117.1899999999996</v>
      </c>
    </row>
    <row r="46" spans="1:30">
      <c r="A46" s="128" t="s">
        <v>77</v>
      </c>
      <c r="B46" s="81">
        <v>10</v>
      </c>
      <c r="C46" s="81"/>
      <c r="D46" s="89">
        <v>0.5</v>
      </c>
      <c r="E46" s="89">
        <v>0.2</v>
      </c>
      <c r="F46" s="89">
        <v>0.1</v>
      </c>
      <c r="G46" s="89">
        <v>2</v>
      </c>
      <c r="H46" s="89">
        <v>1</v>
      </c>
      <c r="I46" s="89">
        <v>0.2</v>
      </c>
      <c r="J46" s="89">
        <v>0.2</v>
      </c>
      <c r="K46" s="89">
        <v>0.3</v>
      </c>
      <c r="L46" s="89">
        <v>0.05</v>
      </c>
      <c r="M46" s="89">
        <v>0.15</v>
      </c>
      <c r="N46" s="89">
        <v>0.05</v>
      </c>
      <c r="O46" s="89">
        <v>0.01</v>
      </c>
      <c r="P46" s="89">
        <v>0.03</v>
      </c>
      <c r="Q46" s="89">
        <v>0.05</v>
      </c>
      <c r="R46" s="89">
        <v>0.4</v>
      </c>
      <c r="S46" s="89">
        <v>0.65</v>
      </c>
      <c r="T46" s="89">
        <v>0.1</v>
      </c>
      <c r="U46" s="89">
        <v>0.2</v>
      </c>
      <c r="V46" s="89">
        <v>0.01</v>
      </c>
      <c r="W46" s="89">
        <v>0.01</v>
      </c>
      <c r="X46" s="89">
        <v>0.05</v>
      </c>
      <c r="Y46" s="90">
        <v>15</v>
      </c>
      <c r="Z46" s="89">
        <v>1</v>
      </c>
      <c r="AA46" s="89">
        <v>0.08</v>
      </c>
      <c r="AB46" s="89">
        <v>0.1</v>
      </c>
      <c r="AC46" s="89">
        <v>0.4</v>
      </c>
      <c r="AD46" s="89"/>
    </row>
    <row r="47" spans="1:30">
      <c r="A47" s="81" t="s">
        <v>78</v>
      </c>
      <c r="B47" s="77">
        <f>B48/B46</f>
        <v>71.551555500000006</v>
      </c>
      <c r="C47" s="81"/>
      <c r="D47" s="71">
        <v>51.111109999999996</v>
      </c>
      <c r="E47" s="71">
        <v>27</v>
      </c>
      <c r="F47" s="71">
        <v>550</v>
      </c>
      <c r="G47" s="71">
        <v>60</v>
      </c>
      <c r="H47" s="77">
        <v>165</v>
      </c>
      <c r="I47" s="77">
        <v>19</v>
      </c>
      <c r="J47" s="77">
        <v>19</v>
      </c>
      <c r="K47" s="77">
        <v>20</v>
      </c>
      <c r="L47" s="77">
        <v>20</v>
      </c>
      <c r="M47" s="77">
        <v>17</v>
      </c>
      <c r="N47" s="77">
        <v>70</v>
      </c>
      <c r="O47" s="77">
        <v>447</v>
      </c>
      <c r="P47" s="77">
        <v>108</v>
      </c>
      <c r="Q47" s="77">
        <v>180</v>
      </c>
      <c r="R47" s="77">
        <v>100</v>
      </c>
      <c r="S47" s="77">
        <v>110</v>
      </c>
      <c r="T47" s="77">
        <v>100</v>
      </c>
      <c r="U47" s="77">
        <v>32</v>
      </c>
      <c r="V47" s="77">
        <v>485</v>
      </c>
      <c r="W47" s="77">
        <v>450</v>
      </c>
      <c r="X47" s="77">
        <v>15</v>
      </c>
      <c r="Y47" s="77">
        <v>7</v>
      </c>
      <c r="Z47" s="77">
        <v>35</v>
      </c>
      <c r="AA47" s="77">
        <v>80</v>
      </c>
      <c r="AB47" s="77">
        <v>88</v>
      </c>
      <c r="AC47" s="77">
        <v>35</v>
      </c>
      <c r="AD47" s="77"/>
    </row>
    <row r="48" spans="1:30">
      <c r="A48" s="81" t="s">
        <v>79</v>
      </c>
      <c r="B48" s="77">
        <f>D48+E48+F48+G48+H48+I48+J48+K48+L48+M48+N48+O48+P48+Q48+R48+S48+T48+U48+V48+W48+X48+Y48+Z48+AA48+AB48+AC48</f>
        <v>715.51555500000006</v>
      </c>
      <c r="C48" s="81"/>
      <c r="D48" s="77">
        <f t="shared" ref="D48:AD48" si="0">D46*D47</f>
        <v>25.555554999999998</v>
      </c>
      <c r="E48" s="77">
        <f t="shared" si="0"/>
        <v>5.4</v>
      </c>
      <c r="F48" s="77">
        <f t="shared" si="0"/>
        <v>55</v>
      </c>
      <c r="G48" s="77">
        <f t="shared" si="0"/>
        <v>120</v>
      </c>
      <c r="H48" s="77">
        <f t="shared" si="0"/>
        <v>165</v>
      </c>
      <c r="I48" s="77">
        <f t="shared" si="0"/>
        <v>3.8000000000000003</v>
      </c>
      <c r="J48" s="77">
        <f t="shared" si="0"/>
        <v>3.8000000000000003</v>
      </c>
      <c r="K48" s="77">
        <f t="shared" si="0"/>
        <v>6</v>
      </c>
      <c r="L48" s="77">
        <f t="shared" si="0"/>
        <v>1</v>
      </c>
      <c r="M48" s="77">
        <f t="shared" si="0"/>
        <v>2.5499999999999998</v>
      </c>
      <c r="N48" s="77">
        <f t="shared" si="0"/>
        <v>3.5</v>
      </c>
      <c r="O48" s="77">
        <f t="shared" si="0"/>
        <v>4.47</v>
      </c>
      <c r="P48" s="77">
        <f t="shared" si="0"/>
        <v>3.2399999999999998</v>
      </c>
      <c r="Q48" s="77">
        <f t="shared" si="0"/>
        <v>9</v>
      </c>
      <c r="R48" s="77">
        <f t="shared" si="0"/>
        <v>40</v>
      </c>
      <c r="S48" s="77">
        <f t="shared" si="0"/>
        <v>71.5</v>
      </c>
      <c r="T48" s="77">
        <f t="shared" si="0"/>
        <v>10</v>
      </c>
      <c r="U48" s="77">
        <f t="shared" si="0"/>
        <v>6.4</v>
      </c>
      <c r="V48" s="77">
        <f t="shared" si="0"/>
        <v>4.8500000000000005</v>
      </c>
      <c r="W48" s="77">
        <f t="shared" si="0"/>
        <v>4.5</v>
      </c>
      <c r="X48" s="77">
        <f t="shared" si="0"/>
        <v>0.75</v>
      </c>
      <c r="Y48" s="77">
        <f t="shared" si="0"/>
        <v>105</v>
      </c>
      <c r="Z48" s="77">
        <f t="shared" si="0"/>
        <v>35</v>
      </c>
      <c r="AA48" s="77">
        <f t="shared" si="0"/>
        <v>6.4</v>
      </c>
      <c r="AB48" s="77">
        <f t="shared" si="0"/>
        <v>8.8000000000000007</v>
      </c>
      <c r="AC48" s="77">
        <f t="shared" si="0"/>
        <v>14</v>
      </c>
      <c r="AD48" s="77">
        <f t="shared" si="0"/>
        <v>0</v>
      </c>
    </row>
    <row r="49" spans="1:12">
      <c r="A49" s="20" t="s">
        <v>80</v>
      </c>
      <c r="B49" s="55"/>
      <c r="C49" s="55"/>
      <c r="D49" s="55"/>
      <c r="E49" s="55"/>
      <c r="F49" s="55" t="s">
        <v>164</v>
      </c>
      <c r="G49" s="55"/>
      <c r="H49" s="55"/>
      <c r="I49" s="55"/>
      <c r="J49" s="55"/>
      <c r="K49" s="55"/>
      <c r="L49" s="55"/>
    </row>
    <row r="50" spans="1:12">
      <c r="A50" s="55"/>
      <c r="B50" s="55"/>
      <c r="F50" s="55" t="s">
        <v>82</v>
      </c>
      <c r="G50" s="55"/>
      <c r="H50" s="55"/>
      <c r="I50" s="55"/>
      <c r="J50" s="55"/>
      <c r="K50" s="55"/>
    </row>
  </sheetData>
  <pageMargins left="0" right="0" top="0" bottom="0" header="0" footer="0"/>
  <pageSetup paperSize="9" scale="60" firstPageNumber="0" fitToWidth="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0"/>
  <sheetViews>
    <sheetView topLeftCell="A13" workbookViewId="0">
      <selection activeCell="T46" sqref="T46"/>
    </sheetView>
  </sheetViews>
  <sheetFormatPr defaultRowHeight="14.4"/>
  <cols>
    <col min="1" max="1" width="41.6640625" customWidth="1"/>
    <col min="2" max="2" width="7.88671875"/>
    <col min="3" max="3" width="7.109375"/>
    <col min="4" max="4" width="6.5546875"/>
    <col min="5" max="5" width="5.44140625"/>
    <col min="6" max="7" width="5.6640625"/>
    <col min="8" max="8" width="6.109375"/>
    <col min="9" max="9" width="5.88671875"/>
    <col min="10" max="10" width="5.6640625"/>
    <col min="11" max="11" width="5.6640625" bestFit="1" customWidth="1"/>
    <col min="12" max="12" width="5.6640625"/>
    <col min="13" max="13" width="5.88671875"/>
    <col min="14" max="14" width="5.6640625" bestFit="1" customWidth="1"/>
    <col min="15" max="15" width="5.5546875"/>
    <col min="16" max="16" width="5.44140625"/>
    <col min="17" max="17" width="5.6640625"/>
    <col min="18" max="18" width="5.6640625" bestFit="1" customWidth="1"/>
    <col min="19" max="19" width="5.88671875"/>
    <col min="20" max="20" width="5.6640625"/>
    <col min="21" max="21" width="6.33203125"/>
    <col min="22" max="22" width="6"/>
    <col min="23" max="23" width="6.33203125" customWidth="1"/>
    <col min="24" max="24" width="5.88671875"/>
    <col min="25" max="25" width="5.44140625"/>
    <col min="26" max="26" width="5.33203125"/>
    <col min="27" max="27" width="5.6640625" bestFit="1" customWidth="1"/>
    <col min="28" max="28" width="5.88671875"/>
    <col min="29" max="1025" width="8.5546875"/>
  </cols>
  <sheetData>
    <row r="1" spans="1:28">
      <c r="A1" s="147" t="s">
        <v>259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18">
      <c r="A2" s="148" t="s">
        <v>1</v>
      </c>
      <c r="B2" s="148"/>
      <c r="H2" t="s">
        <v>260</v>
      </c>
      <c r="I2" s="149"/>
      <c r="J2" s="149"/>
      <c r="K2" s="149"/>
      <c r="L2" s="149"/>
      <c r="Q2" t="s">
        <v>278</v>
      </c>
      <c r="W2" t="s">
        <v>4</v>
      </c>
      <c r="Y2" s="654" t="s">
        <v>5</v>
      </c>
      <c r="Z2" s="655"/>
      <c r="AA2" s="655"/>
      <c r="AB2" s="656"/>
    </row>
    <row r="3" spans="1:28">
      <c r="A3" s="150"/>
      <c r="B3" s="147"/>
      <c r="C3" s="147"/>
      <c r="D3" s="147"/>
      <c r="E3" s="147"/>
      <c r="F3" s="147"/>
      <c r="G3" s="147"/>
      <c r="H3" s="147" t="s">
        <v>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657" t="s">
        <v>7</v>
      </c>
      <c r="Z3" s="658"/>
      <c r="AA3" s="658"/>
      <c r="AB3" s="659"/>
    </row>
    <row r="4" spans="1:28">
      <c r="A4" s="150" t="s">
        <v>279</v>
      </c>
      <c r="B4" s="147"/>
      <c r="C4" s="147"/>
      <c r="D4" s="147"/>
      <c r="E4" s="147"/>
      <c r="F4" s="147"/>
      <c r="G4" s="147"/>
      <c r="H4" s="147"/>
      <c r="I4" s="147" t="s">
        <v>9</v>
      </c>
      <c r="J4" s="147"/>
      <c r="K4" s="147"/>
      <c r="L4" s="147"/>
      <c r="M4" s="147"/>
      <c r="N4" s="147"/>
      <c r="O4" s="147"/>
      <c r="P4" s="147"/>
      <c r="Q4" s="147" t="s">
        <v>10</v>
      </c>
      <c r="R4" s="147"/>
      <c r="S4" s="147"/>
      <c r="T4" s="147"/>
      <c r="U4" s="147"/>
      <c r="V4" s="147"/>
      <c r="W4" s="147"/>
      <c r="X4" s="147"/>
      <c r="Y4" s="151"/>
      <c r="Z4" s="152"/>
      <c r="AA4" s="152"/>
      <c r="AB4" s="153"/>
    </row>
    <row r="5" spans="1:28">
      <c r="A5" s="154"/>
      <c r="B5" s="155"/>
      <c r="C5" s="155"/>
      <c r="D5" s="155"/>
      <c r="E5" s="155"/>
      <c r="F5" s="155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 t="s">
        <v>11</v>
      </c>
      <c r="R5" s="147"/>
      <c r="S5" s="147"/>
      <c r="T5" s="147"/>
      <c r="U5" s="147"/>
      <c r="V5" s="147"/>
      <c r="W5" s="147"/>
      <c r="X5" s="147"/>
      <c r="Y5" s="156"/>
      <c r="Z5" s="155"/>
      <c r="AA5" s="155"/>
      <c r="AB5" s="157"/>
    </row>
    <row r="6" spans="1:28">
      <c r="A6" s="158" t="s">
        <v>12</v>
      </c>
      <c r="B6" s="159" t="s">
        <v>13</v>
      </c>
      <c r="C6" s="159" t="s">
        <v>14</v>
      </c>
      <c r="D6" s="159" t="s">
        <v>261</v>
      </c>
      <c r="E6" s="159" t="s">
        <v>16</v>
      </c>
      <c r="F6" s="160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 t="s">
        <v>17</v>
      </c>
      <c r="R6" s="147"/>
      <c r="S6" s="147"/>
      <c r="T6" s="147"/>
      <c r="U6" s="147"/>
      <c r="V6" s="147"/>
      <c r="W6" s="147"/>
      <c r="X6" s="147"/>
      <c r="Y6" s="16"/>
      <c r="Z6" s="17"/>
      <c r="AA6" s="17"/>
      <c r="AB6" s="18"/>
    </row>
    <row r="7" spans="1:28">
      <c r="A7" s="161" t="s">
        <v>18</v>
      </c>
      <c r="B7" s="162" t="s">
        <v>19</v>
      </c>
      <c r="C7" s="163" t="s">
        <v>20</v>
      </c>
      <c r="D7" s="163" t="s">
        <v>19</v>
      </c>
      <c r="E7" s="163" t="s">
        <v>19</v>
      </c>
      <c r="F7" s="164" t="s">
        <v>21</v>
      </c>
      <c r="G7" s="147"/>
      <c r="H7" s="147"/>
      <c r="I7" s="147"/>
      <c r="J7" s="147"/>
      <c r="K7" s="147"/>
      <c r="L7" s="147"/>
      <c r="M7" s="147"/>
      <c r="N7" s="147"/>
      <c r="Q7" s="147" t="s">
        <v>22</v>
      </c>
      <c r="R7" s="147"/>
      <c r="S7" s="147"/>
      <c r="T7" s="147"/>
      <c r="U7" s="147"/>
      <c r="V7" s="147"/>
      <c r="W7" s="147"/>
      <c r="X7" s="147"/>
      <c r="Y7" s="151"/>
      <c r="Z7" s="152"/>
      <c r="AA7" s="152"/>
      <c r="AB7" s="153"/>
    </row>
    <row r="8" spans="1:28">
      <c r="A8" s="165"/>
      <c r="B8" s="163" t="s">
        <v>23</v>
      </c>
      <c r="C8" s="163" t="s">
        <v>24</v>
      </c>
      <c r="D8" s="163" t="s">
        <v>25</v>
      </c>
      <c r="E8" s="166"/>
      <c r="F8" s="164" t="s">
        <v>26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 t="s">
        <v>27</v>
      </c>
      <c r="R8" s="147"/>
      <c r="S8" s="147"/>
      <c r="T8" s="147"/>
      <c r="U8" s="147"/>
      <c r="V8" s="147"/>
      <c r="W8" s="147"/>
      <c r="X8" s="147"/>
      <c r="Y8" s="151"/>
      <c r="Z8" s="152"/>
      <c r="AA8" s="152"/>
      <c r="AB8" s="153"/>
    </row>
    <row r="9" spans="1:28">
      <c r="A9" s="165"/>
      <c r="B9" s="163" t="s">
        <v>28</v>
      </c>
      <c r="C9" s="163" t="s">
        <v>262</v>
      </c>
      <c r="D9" s="163" t="s">
        <v>30</v>
      </c>
      <c r="E9" s="166"/>
      <c r="F9" s="164" t="s">
        <v>31</v>
      </c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 t="s">
        <v>32</v>
      </c>
      <c r="R9" s="147"/>
      <c r="S9" s="147"/>
      <c r="T9" s="147"/>
      <c r="U9" s="147"/>
      <c r="V9" s="147"/>
      <c r="W9" s="147"/>
      <c r="X9" s="147"/>
      <c r="Y9" s="167"/>
      <c r="Z9" s="168"/>
      <c r="AA9" s="168"/>
      <c r="AB9" s="169"/>
    </row>
    <row r="10" spans="1:28">
      <c r="A10" s="165"/>
      <c r="B10" s="25"/>
      <c r="C10" s="170" t="s">
        <v>33</v>
      </c>
      <c r="D10" s="157"/>
      <c r="E10" s="27"/>
      <c r="F10" s="15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55"/>
      <c r="Z10" s="155"/>
      <c r="AA10" s="155"/>
      <c r="AB10" s="155"/>
    </row>
    <row r="11" spans="1:28">
      <c r="A11" s="165"/>
      <c r="B11" s="171"/>
      <c r="C11" s="172"/>
      <c r="D11" s="171"/>
      <c r="E11" s="171"/>
      <c r="F11" s="153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55"/>
      <c r="Z11" s="155"/>
      <c r="AA11" s="155"/>
      <c r="AB11" s="155"/>
    </row>
    <row r="12" spans="1:28">
      <c r="A12" s="173"/>
      <c r="B12" s="172"/>
      <c r="C12" s="172"/>
      <c r="D12" s="172"/>
      <c r="E12" s="172"/>
      <c r="F12" s="174"/>
      <c r="G12" s="147"/>
      <c r="H12" s="147"/>
      <c r="I12" s="147"/>
      <c r="J12" s="175"/>
      <c r="K12" s="175"/>
      <c r="L12" s="147"/>
      <c r="M12" s="147"/>
      <c r="N12" s="175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55"/>
      <c r="Z12" s="155"/>
      <c r="AA12" s="155"/>
      <c r="AB12" s="155"/>
    </row>
    <row r="13" spans="1:28">
      <c r="A13" s="176" t="s">
        <v>175</v>
      </c>
      <c r="B13" s="176" t="s">
        <v>35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</row>
    <row r="14" spans="1:28" ht="142.19999999999999">
      <c r="A14" s="177" t="s">
        <v>86</v>
      </c>
      <c r="B14" s="178"/>
      <c r="C14" s="179" t="s">
        <v>87</v>
      </c>
      <c r="D14" s="180" t="s">
        <v>38</v>
      </c>
      <c r="E14" s="180" t="s">
        <v>39</v>
      </c>
      <c r="F14" s="35" t="s">
        <v>182</v>
      </c>
      <c r="G14" s="180" t="s">
        <v>263</v>
      </c>
      <c r="H14" s="65" t="s">
        <v>188</v>
      </c>
      <c r="I14" s="180" t="s">
        <v>264</v>
      </c>
      <c r="J14" s="180" t="s">
        <v>44</v>
      </c>
      <c r="K14" s="180" t="s">
        <v>45</v>
      </c>
      <c r="L14" s="35" t="s">
        <v>43</v>
      </c>
      <c r="M14" s="181" t="s">
        <v>265</v>
      </c>
      <c r="N14" s="180" t="s">
        <v>195</v>
      </c>
      <c r="O14" s="180" t="s">
        <v>90</v>
      </c>
      <c r="P14" s="180" t="s">
        <v>266</v>
      </c>
      <c r="Q14" s="180" t="s">
        <v>187</v>
      </c>
      <c r="R14" s="180" t="s">
        <v>205</v>
      </c>
      <c r="S14" s="180" t="s">
        <v>267</v>
      </c>
      <c r="T14" s="180" t="s">
        <v>92</v>
      </c>
      <c r="U14" s="35" t="s">
        <v>241</v>
      </c>
      <c r="V14" s="180" t="s">
        <v>93</v>
      </c>
      <c r="W14" s="180" t="s">
        <v>243</v>
      </c>
      <c r="X14" s="180" t="s">
        <v>51</v>
      </c>
      <c r="Y14" s="35" t="s">
        <v>234</v>
      </c>
      <c r="Z14" s="180" t="s">
        <v>274</v>
      </c>
      <c r="AA14" s="180" t="s">
        <v>84</v>
      </c>
      <c r="AB14" s="180" t="s">
        <v>58</v>
      </c>
    </row>
    <row r="15" spans="1:28">
      <c r="A15" s="177" t="s">
        <v>59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8">
      <c r="A16" s="81" t="s">
        <v>269</v>
      </c>
      <c r="B16" s="178" t="s">
        <v>61</v>
      </c>
      <c r="C16" s="178">
        <v>150</v>
      </c>
      <c r="D16" s="178"/>
      <c r="E16" s="81">
        <v>10</v>
      </c>
      <c r="F16" s="81">
        <v>5</v>
      </c>
      <c r="G16" s="81">
        <v>75.599999999999994</v>
      </c>
      <c r="H16" s="178"/>
      <c r="I16" s="178"/>
      <c r="J16" s="178"/>
      <c r="K16" s="178"/>
      <c r="L16" s="178"/>
      <c r="M16" s="178">
        <v>30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>
        <v>1.5</v>
      </c>
      <c r="Y16" s="178"/>
      <c r="Z16" s="178"/>
      <c r="AA16" s="178"/>
      <c r="AB16" s="178">
        <v>50.4</v>
      </c>
    </row>
    <row r="17" spans="1:29">
      <c r="A17" s="81"/>
      <c r="B17" s="178"/>
      <c r="C17" s="178"/>
      <c r="D17" s="178"/>
      <c r="E17" s="178"/>
      <c r="F17" s="178">
        <f>F16*B46</f>
        <v>20</v>
      </c>
      <c r="G17" s="178">
        <f>G16*B46</f>
        <v>302.39999999999998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>
        <f>AB16*B46</f>
        <v>201.6</v>
      </c>
    </row>
    <row r="18" spans="1:29">
      <c r="A18" s="68" t="s">
        <v>215</v>
      </c>
      <c r="B18" s="178" t="s">
        <v>61</v>
      </c>
      <c r="C18" s="178">
        <v>30</v>
      </c>
      <c r="D18" s="178"/>
      <c r="E18" s="178"/>
      <c r="F18" s="178">
        <v>5</v>
      </c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29"/>
    </row>
    <row r="19" spans="1:29">
      <c r="A19" s="81"/>
      <c r="B19" s="178"/>
      <c r="C19" s="178"/>
      <c r="D19" s="178"/>
      <c r="E19" s="178"/>
      <c r="F19" s="178">
        <f>F18*B46</f>
        <v>20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9">
      <c r="A20" s="68" t="s">
        <v>270</v>
      </c>
      <c r="B20" s="178" t="s">
        <v>61</v>
      </c>
      <c r="C20" s="182">
        <v>10</v>
      </c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>
        <v>10.6</v>
      </c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</row>
    <row r="21" spans="1:29">
      <c r="A21" s="81"/>
      <c r="B21" s="176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9">
      <c r="A22" s="81" t="s">
        <v>100</v>
      </c>
      <c r="B22" s="115" t="s">
        <v>144</v>
      </c>
      <c r="C22" s="115">
        <v>150</v>
      </c>
      <c r="D22" s="115"/>
      <c r="E22" s="115">
        <v>15</v>
      </c>
      <c r="F22" s="115"/>
      <c r="G22" s="115">
        <v>75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>
        <v>3</v>
      </c>
      <c r="X22" s="115"/>
      <c r="Y22" s="115"/>
      <c r="Z22" s="115"/>
      <c r="AA22" s="115"/>
      <c r="AB22" s="115">
        <v>82.5</v>
      </c>
    </row>
    <row r="23" spans="1:29">
      <c r="A23" s="177" t="s">
        <v>63</v>
      </c>
      <c r="B23" s="176"/>
      <c r="C23" s="178"/>
      <c r="D23" s="178"/>
      <c r="E23" s="178"/>
      <c r="F23" s="178"/>
      <c r="G23" s="178">
        <f>G22*B46</f>
        <v>300</v>
      </c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>
        <f>AB22*B46</f>
        <v>330</v>
      </c>
    </row>
    <row r="24" spans="1:29">
      <c r="A24" s="183" t="s">
        <v>271</v>
      </c>
      <c r="B24" s="178" t="s">
        <v>61</v>
      </c>
      <c r="C24" s="178" t="s">
        <v>162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>
        <v>120</v>
      </c>
      <c r="W24" s="178"/>
      <c r="X24" s="178"/>
      <c r="Y24" s="178"/>
      <c r="Z24" s="178"/>
      <c r="AA24" s="178"/>
      <c r="AB24" s="178"/>
    </row>
    <row r="25" spans="1:29">
      <c r="A25" s="177" t="s">
        <v>65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9">
      <c r="A26" s="81" t="s">
        <v>176</v>
      </c>
      <c r="B26" s="115" t="s">
        <v>61</v>
      </c>
      <c r="C26" s="115">
        <v>50</v>
      </c>
      <c r="D26" s="115"/>
      <c r="E26" s="115">
        <v>1.6</v>
      </c>
      <c r="F26" s="115"/>
      <c r="G26" s="115"/>
      <c r="H26" s="115"/>
      <c r="I26" s="115"/>
      <c r="J26" s="115">
        <v>2.4</v>
      </c>
      <c r="K26" s="115">
        <v>1.2</v>
      </c>
      <c r="L26" s="115">
        <v>71.2</v>
      </c>
      <c r="M26" s="115"/>
      <c r="N26" s="115"/>
      <c r="O26" s="115"/>
      <c r="P26" s="115"/>
      <c r="Q26" s="115"/>
      <c r="R26" s="115">
        <v>6.0000000000000001E-3</v>
      </c>
      <c r="S26" s="115">
        <v>1.2</v>
      </c>
      <c r="T26" s="115"/>
      <c r="U26" s="115">
        <v>0.6</v>
      </c>
      <c r="V26" s="115"/>
      <c r="W26" s="115"/>
      <c r="X26" s="115">
        <v>1</v>
      </c>
      <c r="Y26" s="115">
        <v>2.2000000000000002</v>
      </c>
      <c r="Z26" s="115"/>
      <c r="AA26" s="115"/>
      <c r="AB26" s="115"/>
    </row>
    <row r="27" spans="1:29" ht="15.75" customHeight="1">
      <c r="A27" s="81"/>
      <c r="B27" s="115"/>
      <c r="C27" s="115"/>
      <c r="D27" s="115"/>
      <c r="E27" s="115">
        <f>E26*B46</f>
        <v>6.4</v>
      </c>
      <c r="F27" s="115"/>
      <c r="G27" s="115"/>
      <c r="H27" s="115"/>
      <c r="I27" s="115"/>
      <c r="J27" s="115">
        <f>J26*B46</f>
        <v>9.6</v>
      </c>
      <c r="K27" s="115">
        <f>K26*B46</f>
        <v>4.8</v>
      </c>
      <c r="L27" s="115"/>
      <c r="M27" s="115"/>
      <c r="N27" s="115"/>
      <c r="O27" s="115"/>
      <c r="P27" s="115"/>
      <c r="Q27" s="115"/>
      <c r="R27" s="115"/>
      <c r="S27" s="115">
        <f>S26*B46</f>
        <v>4.8</v>
      </c>
      <c r="T27" s="115"/>
      <c r="U27" s="115">
        <f>U26*B46</f>
        <v>2.4</v>
      </c>
      <c r="V27" s="115"/>
      <c r="W27" s="115"/>
      <c r="X27" s="115"/>
      <c r="Y27" s="115"/>
      <c r="Z27" s="115"/>
      <c r="AA27" s="115"/>
      <c r="AB27" s="115"/>
    </row>
    <row r="28" spans="1:29">
      <c r="A28" s="81" t="s">
        <v>272</v>
      </c>
      <c r="B28" s="115" t="s">
        <v>61</v>
      </c>
      <c r="C28" s="115" t="s">
        <v>143</v>
      </c>
      <c r="D28" s="115"/>
      <c r="E28" s="115"/>
      <c r="F28" s="115">
        <v>1.7</v>
      </c>
      <c r="G28" s="115"/>
      <c r="H28" s="115"/>
      <c r="I28" s="184">
        <v>79.8</v>
      </c>
      <c r="J28" s="115">
        <v>7.2</v>
      </c>
      <c r="K28" s="115">
        <v>7.5</v>
      </c>
      <c r="L28" s="115"/>
      <c r="M28" s="115"/>
      <c r="N28" s="115"/>
      <c r="O28" s="115"/>
      <c r="P28" s="115">
        <v>7.8</v>
      </c>
      <c r="Q28" s="115"/>
      <c r="R28" s="115"/>
      <c r="S28" s="115">
        <v>5</v>
      </c>
      <c r="T28" s="115"/>
      <c r="U28" s="115"/>
      <c r="V28" s="115"/>
      <c r="W28" s="115"/>
      <c r="X28" s="115">
        <v>0.6</v>
      </c>
      <c r="Y28" s="115"/>
      <c r="Z28" s="115"/>
      <c r="AA28" s="115"/>
      <c r="AB28" s="115">
        <v>105</v>
      </c>
    </row>
    <row r="29" spans="1:29">
      <c r="A29" s="81"/>
      <c r="B29" s="115"/>
      <c r="C29" s="115"/>
      <c r="D29" s="115"/>
      <c r="E29" s="115"/>
      <c r="F29" s="115">
        <f>F28*B46</f>
        <v>6.8</v>
      </c>
      <c r="G29" s="115"/>
      <c r="H29" s="115"/>
      <c r="I29" s="115"/>
      <c r="J29" s="115">
        <f>J28*B46</f>
        <v>28.8</v>
      </c>
      <c r="K29" s="115">
        <f>K28*B46</f>
        <v>30</v>
      </c>
      <c r="L29" s="115"/>
      <c r="M29" s="115"/>
      <c r="N29" s="115"/>
      <c r="O29" s="115"/>
      <c r="P29" s="115"/>
      <c r="Q29" s="115"/>
      <c r="R29" s="115"/>
      <c r="S29" s="115">
        <f>S28*B46</f>
        <v>20</v>
      </c>
      <c r="T29" s="115"/>
      <c r="U29" s="115"/>
      <c r="V29" s="115"/>
      <c r="W29" s="115"/>
      <c r="X29" s="115"/>
      <c r="Y29" s="115"/>
      <c r="Z29" s="115"/>
      <c r="AA29" s="115"/>
      <c r="AB29" s="115">
        <f>AB28*B46</f>
        <v>420</v>
      </c>
    </row>
    <row r="30" spans="1:29">
      <c r="A30" s="81" t="s">
        <v>198</v>
      </c>
      <c r="B30" s="115" t="s">
        <v>61</v>
      </c>
      <c r="C30" s="115">
        <v>60</v>
      </c>
      <c r="D30" s="115">
        <v>10.8</v>
      </c>
      <c r="E30" s="115"/>
      <c r="F30" s="115"/>
      <c r="G30" s="115"/>
      <c r="H30" s="115">
        <v>60</v>
      </c>
      <c r="I30" s="115"/>
      <c r="J30" s="115">
        <v>6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>
        <v>1.8</v>
      </c>
      <c r="Y30" s="115">
        <v>2.96</v>
      </c>
      <c r="Z30" s="115"/>
      <c r="AA30" s="115">
        <v>6</v>
      </c>
      <c r="AB30" s="115">
        <v>8.4</v>
      </c>
    </row>
    <row r="31" spans="1:29">
      <c r="A31" s="81"/>
      <c r="B31" s="115"/>
      <c r="C31" s="115"/>
      <c r="D31" s="115"/>
      <c r="E31" s="115"/>
      <c r="F31" s="115"/>
      <c r="G31" s="115"/>
      <c r="H31" s="115"/>
      <c r="I31" s="115"/>
      <c r="J31" s="115">
        <f>J30*B46</f>
        <v>24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>
        <f>AB30*B46</f>
        <v>33.6</v>
      </c>
    </row>
    <row r="32" spans="1:29">
      <c r="A32" s="81" t="s">
        <v>156</v>
      </c>
      <c r="B32" s="115" t="s">
        <v>61</v>
      </c>
      <c r="C32" s="115">
        <v>30</v>
      </c>
      <c r="D32" s="115"/>
      <c r="E32" s="115">
        <v>0.45</v>
      </c>
      <c r="F32" s="115">
        <v>0.72</v>
      </c>
      <c r="G32" s="115"/>
      <c r="H32" s="115"/>
      <c r="I32" s="115"/>
      <c r="J32" s="115">
        <v>0.72</v>
      </c>
      <c r="K32" s="115">
        <v>3</v>
      </c>
      <c r="L32" s="115"/>
      <c r="M32" s="115"/>
      <c r="N32" s="115"/>
      <c r="O32" s="115"/>
      <c r="P32" s="115"/>
      <c r="Q32" s="115"/>
      <c r="R32" s="115"/>
      <c r="S32" s="115">
        <v>2.4</v>
      </c>
      <c r="T32" s="115"/>
      <c r="U32" s="115">
        <v>1.5</v>
      </c>
      <c r="V32" s="115"/>
      <c r="W32" s="115"/>
      <c r="X32" s="115">
        <v>0.6</v>
      </c>
      <c r="Y32" s="115"/>
      <c r="Z32" s="115"/>
      <c r="AA32" s="115"/>
      <c r="AB32" s="115">
        <v>30</v>
      </c>
    </row>
    <row r="33" spans="1:28">
      <c r="A33" s="81"/>
      <c r="B33" s="115"/>
      <c r="C33" s="115"/>
      <c r="D33" s="115"/>
      <c r="E33" s="115">
        <f>E32*B46</f>
        <v>1.8</v>
      </c>
      <c r="F33" s="115">
        <f>F32*B46</f>
        <v>2.88</v>
      </c>
      <c r="G33" s="115"/>
      <c r="H33" s="115"/>
      <c r="I33" s="115"/>
      <c r="J33" s="115">
        <f>J32*B46</f>
        <v>2.88</v>
      </c>
      <c r="K33" s="115">
        <f>K32*B46</f>
        <v>12</v>
      </c>
      <c r="L33" s="115"/>
      <c r="M33" s="115"/>
      <c r="N33" s="115"/>
      <c r="O33" s="115"/>
      <c r="P33" s="115"/>
      <c r="Q33" s="115"/>
      <c r="R33" s="115"/>
      <c r="S33" s="115">
        <f>S32*B46</f>
        <v>9.6</v>
      </c>
      <c r="T33" s="115"/>
      <c r="U33" s="115">
        <f>U32*B46</f>
        <v>6</v>
      </c>
      <c r="V33" s="115"/>
      <c r="W33" s="115"/>
      <c r="X33" s="115"/>
      <c r="Y33" s="115"/>
      <c r="Z33" s="115"/>
      <c r="AA33" s="115"/>
      <c r="AB33" s="115">
        <f>AB32*B46</f>
        <v>120</v>
      </c>
    </row>
    <row r="34" spans="1:28">
      <c r="A34" s="81" t="s">
        <v>158</v>
      </c>
      <c r="B34" s="115" t="s">
        <v>61</v>
      </c>
      <c r="C34" s="115">
        <v>120</v>
      </c>
      <c r="D34" s="115"/>
      <c r="E34" s="115"/>
      <c r="F34" s="115">
        <v>4.7</v>
      </c>
      <c r="G34" s="115"/>
      <c r="H34" s="115"/>
      <c r="I34" s="115"/>
      <c r="J34" s="115"/>
      <c r="K34" s="115"/>
      <c r="L34" s="115"/>
      <c r="M34" s="115"/>
      <c r="N34" s="115"/>
      <c r="O34" s="132">
        <v>40.72</v>
      </c>
      <c r="P34" s="115"/>
      <c r="Q34" s="115"/>
      <c r="R34" s="115"/>
      <c r="S34" s="115"/>
      <c r="T34" s="115"/>
      <c r="U34" s="115"/>
      <c r="V34" s="115"/>
      <c r="W34" s="115"/>
      <c r="X34" s="115">
        <v>1.36</v>
      </c>
      <c r="Y34" s="115"/>
      <c r="Z34" s="115"/>
      <c r="AA34" s="115"/>
      <c r="AB34" s="115">
        <v>259.2</v>
      </c>
    </row>
    <row r="35" spans="1:28">
      <c r="A35" s="81"/>
      <c r="B35" s="115"/>
      <c r="C35" s="115"/>
      <c r="D35" s="115"/>
      <c r="E35" s="115"/>
      <c r="F35" s="115">
        <f>F34*B46</f>
        <v>18.8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>
        <f>AB34*B46</f>
        <v>1036.8</v>
      </c>
    </row>
    <row r="36" spans="1:28">
      <c r="A36" s="81" t="s">
        <v>71</v>
      </c>
      <c r="B36" s="115" t="s">
        <v>61</v>
      </c>
      <c r="C36" s="115">
        <v>60</v>
      </c>
      <c r="D36" s="115">
        <v>60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</row>
    <row r="37" spans="1:28">
      <c r="A37" s="81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28">
      <c r="A38" s="81" t="s">
        <v>273</v>
      </c>
      <c r="B38" s="115" t="s">
        <v>72</v>
      </c>
      <c r="C38" s="115">
        <v>150</v>
      </c>
      <c r="D38" s="115"/>
      <c r="E38" s="115">
        <v>7.5</v>
      </c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>
        <v>15</v>
      </c>
      <c r="U38" s="115"/>
      <c r="V38" s="115"/>
      <c r="W38" s="115"/>
      <c r="X38" s="115"/>
      <c r="Y38" s="115"/>
      <c r="Z38" s="115"/>
      <c r="AA38" s="115"/>
      <c r="AB38" s="115">
        <v>150</v>
      </c>
    </row>
    <row r="39" spans="1:28">
      <c r="A39" s="81"/>
      <c r="B39" s="115"/>
      <c r="C39" s="115"/>
      <c r="D39" s="115"/>
      <c r="E39" s="115">
        <f>E38*B46</f>
        <v>30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>
        <f>AB38*B46</f>
        <v>600</v>
      </c>
    </row>
    <row r="40" spans="1:28">
      <c r="A40" s="81" t="s">
        <v>73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28">
      <c r="A41" s="81" t="s">
        <v>268</v>
      </c>
      <c r="B41" s="115" t="s">
        <v>101</v>
      </c>
      <c r="C41" s="115">
        <v>40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>
        <v>40</v>
      </c>
      <c r="AA41" s="115"/>
      <c r="AB41" s="115"/>
    </row>
    <row r="42" spans="1:28">
      <c r="A42" s="81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28">
      <c r="A43" s="68" t="s">
        <v>62</v>
      </c>
      <c r="B43" s="81" t="s">
        <v>61</v>
      </c>
      <c r="C43" s="81">
        <v>150</v>
      </c>
      <c r="D43" s="81"/>
      <c r="E43" s="81">
        <v>8</v>
      </c>
      <c r="F43" s="81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>
        <v>0.75</v>
      </c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>
        <v>150</v>
      </c>
    </row>
    <row r="44" spans="1:28">
      <c r="A44" s="81"/>
      <c r="B44" s="115"/>
      <c r="C44" s="115"/>
      <c r="D44" s="115"/>
      <c r="E44" s="115">
        <f>E43*B46</f>
        <v>32</v>
      </c>
      <c r="F44" s="115"/>
      <c r="G44" s="115">
        <f>G43*B46</f>
        <v>0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>
        <f>AB43*B46</f>
        <v>600</v>
      </c>
    </row>
    <row r="45" spans="1:28">
      <c r="A45" s="81" t="s">
        <v>76</v>
      </c>
      <c r="B45" s="115"/>
      <c r="C45" s="115"/>
      <c r="D45" s="81">
        <f>SUM(D18:D44)</f>
        <v>70.8</v>
      </c>
      <c r="E45" s="81">
        <f>E43+E38+E32+E26+E22+E16</f>
        <v>42.55</v>
      </c>
      <c r="F45" s="81">
        <f>F34+F32+F28</f>
        <v>7.12</v>
      </c>
      <c r="G45" s="81">
        <f>G22+G16</f>
        <v>150.6</v>
      </c>
      <c r="H45" s="81">
        <f>SUM(H25:H44)</f>
        <v>60</v>
      </c>
      <c r="I45" s="81">
        <f>SUM(I25:I44)</f>
        <v>79.8</v>
      </c>
      <c r="J45" s="81">
        <f>J32+J30+J28+J26</f>
        <v>16.32</v>
      </c>
      <c r="K45" s="81">
        <f>K32+K28+K26</f>
        <v>11.7</v>
      </c>
      <c r="L45" s="81">
        <f>SUM(L19:L44)</f>
        <v>71.2</v>
      </c>
      <c r="M45" s="81">
        <f>SUM(M16:M44)</f>
        <v>30</v>
      </c>
      <c r="N45" s="81">
        <f>SUM(N16:N44)</f>
        <v>10.6</v>
      </c>
      <c r="O45" s="81">
        <f>SUM(O26:O44)</f>
        <v>40.72</v>
      </c>
      <c r="P45" s="85">
        <f>SUM(P19:P44)</f>
        <v>7.8</v>
      </c>
      <c r="Q45" s="81">
        <f>SUM(Q33:Q44)</f>
        <v>0.75</v>
      </c>
      <c r="R45" s="81">
        <f>SUM(R21:R44)</f>
        <v>6.0000000000000001E-3</v>
      </c>
      <c r="S45" s="81">
        <f>S32+S28+S26</f>
        <v>8.6</v>
      </c>
      <c r="T45" s="81">
        <f>SUM(T16:T44)</f>
        <v>15</v>
      </c>
      <c r="U45" s="81">
        <f>U32+U26</f>
        <v>2.1</v>
      </c>
      <c r="V45" s="81">
        <f>SUM(V16:V44)</f>
        <v>120</v>
      </c>
      <c r="W45" s="81">
        <f>SUM(W18:W44)</f>
        <v>3</v>
      </c>
      <c r="X45" s="81">
        <f>SUM(X16:X44)</f>
        <v>6.86</v>
      </c>
      <c r="Y45" s="81">
        <f>SUM(Y16:Y44)</f>
        <v>5.16</v>
      </c>
      <c r="Z45" s="81">
        <f>SUM(Z16:Z44)</f>
        <v>40</v>
      </c>
      <c r="AA45" s="81">
        <f>SUM(AA15:AA44)</f>
        <v>6</v>
      </c>
      <c r="AB45" s="81"/>
    </row>
    <row r="46" spans="1:28">
      <c r="A46" s="128" t="s">
        <v>77</v>
      </c>
      <c r="B46" s="115">
        <v>4</v>
      </c>
      <c r="C46" s="115"/>
      <c r="D46" s="89">
        <v>0.5</v>
      </c>
      <c r="E46" s="89">
        <v>0.15</v>
      </c>
      <c r="F46" s="89">
        <v>0.05</v>
      </c>
      <c r="G46" s="130">
        <v>2</v>
      </c>
      <c r="H46" s="89">
        <v>0.25</v>
      </c>
      <c r="I46" s="89">
        <v>0.5</v>
      </c>
      <c r="J46" s="89">
        <v>0.1</v>
      </c>
      <c r="K46" s="89">
        <v>0.1</v>
      </c>
      <c r="L46" s="89">
        <v>0.5</v>
      </c>
      <c r="M46" s="89">
        <v>0.1</v>
      </c>
      <c r="N46" s="89">
        <v>0.1</v>
      </c>
      <c r="O46" s="89">
        <v>0.2</v>
      </c>
      <c r="P46" s="89">
        <v>0.05</v>
      </c>
      <c r="Q46" s="89">
        <v>0.01</v>
      </c>
      <c r="R46" s="89">
        <v>1E-3</v>
      </c>
      <c r="S46" s="89">
        <v>0.05</v>
      </c>
      <c r="T46" s="89">
        <v>0.05</v>
      </c>
      <c r="U46" s="89">
        <v>0.02</v>
      </c>
      <c r="V46" s="131">
        <v>1</v>
      </c>
      <c r="W46" s="89">
        <v>0.01</v>
      </c>
      <c r="X46" s="89">
        <v>0.02</v>
      </c>
      <c r="Y46" s="89">
        <v>0.02</v>
      </c>
      <c r="Z46" s="89">
        <v>0.2</v>
      </c>
      <c r="AA46" s="89">
        <v>0.02</v>
      </c>
      <c r="AB46" s="89"/>
    </row>
    <row r="47" spans="1:28">
      <c r="A47" s="81" t="s">
        <v>78</v>
      </c>
      <c r="B47" s="132">
        <f>B48/B46</f>
        <v>95.737638749999988</v>
      </c>
      <c r="C47" s="115"/>
      <c r="D47" s="71">
        <v>51.111109999999996</v>
      </c>
      <c r="E47" s="71">
        <v>27</v>
      </c>
      <c r="F47" s="71">
        <v>550</v>
      </c>
      <c r="G47" s="71">
        <v>60</v>
      </c>
      <c r="H47" s="133">
        <v>360</v>
      </c>
      <c r="I47" s="77">
        <v>19</v>
      </c>
      <c r="J47" s="77">
        <v>19</v>
      </c>
      <c r="K47" s="77">
        <v>20</v>
      </c>
      <c r="L47" s="77">
        <v>17</v>
      </c>
      <c r="M47" s="77">
        <v>48</v>
      </c>
      <c r="N47" s="77">
        <v>340</v>
      </c>
      <c r="O47" s="77">
        <v>33</v>
      </c>
      <c r="P47" s="77">
        <v>280</v>
      </c>
      <c r="Q47" s="77">
        <v>450</v>
      </c>
      <c r="R47" s="77">
        <v>5</v>
      </c>
      <c r="S47" s="77">
        <v>108</v>
      </c>
      <c r="T47" s="77">
        <v>110</v>
      </c>
      <c r="U47" s="77">
        <v>32</v>
      </c>
      <c r="V47" s="77">
        <v>75</v>
      </c>
      <c r="W47" s="77">
        <v>700</v>
      </c>
      <c r="X47" s="77">
        <v>15</v>
      </c>
      <c r="Y47" s="77">
        <v>80</v>
      </c>
      <c r="Z47" s="77">
        <v>66</v>
      </c>
      <c r="AA47" s="77">
        <v>70</v>
      </c>
      <c r="AB47" s="77"/>
    </row>
    <row r="48" spans="1:28">
      <c r="A48" s="81" t="s">
        <v>79</v>
      </c>
      <c r="B48" s="132">
        <f>D48+E48+F48+G48+H48+I48+J48+K48+L48+M48+N48+O48+P48+Q48+R48+S48+T48+U48+V48+W48+X48+Y48+Z48+AA48+AB48</f>
        <v>382.95055499999995</v>
      </c>
      <c r="C48" s="115"/>
      <c r="D48" s="99">
        <f>D46*D47</f>
        <v>25.555554999999998</v>
      </c>
      <c r="E48" s="99">
        <f>E46*E47</f>
        <v>4.05</v>
      </c>
      <c r="F48" s="77">
        <f>F46*F47</f>
        <v>27.5</v>
      </c>
      <c r="G48" s="77">
        <v>40</v>
      </c>
      <c r="H48" s="77">
        <f t="shared" ref="H48:AA48" si="0">H46*H47</f>
        <v>90</v>
      </c>
      <c r="I48" s="77">
        <f t="shared" si="0"/>
        <v>9.5</v>
      </c>
      <c r="J48" s="77">
        <f t="shared" si="0"/>
        <v>1.9000000000000001</v>
      </c>
      <c r="K48" s="77">
        <f t="shared" si="0"/>
        <v>2</v>
      </c>
      <c r="L48" s="77">
        <f t="shared" si="0"/>
        <v>8.5</v>
      </c>
      <c r="M48" s="77">
        <f t="shared" si="0"/>
        <v>4.8000000000000007</v>
      </c>
      <c r="N48" s="77">
        <f t="shared" si="0"/>
        <v>34</v>
      </c>
      <c r="O48" s="77">
        <f t="shared" si="0"/>
        <v>6.6000000000000005</v>
      </c>
      <c r="P48" s="85">
        <f>P46*P47</f>
        <v>14</v>
      </c>
      <c r="Q48" s="77">
        <f>Q46*Q47</f>
        <v>4.5</v>
      </c>
      <c r="R48" s="77">
        <f>R46*R47</f>
        <v>5.0000000000000001E-3</v>
      </c>
      <c r="S48" s="77">
        <f t="shared" si="0"/>
        <v>5.4</v>
      </c>
      <c r="T48" s="77">
        <f t="shared" si="0"/>
        <v>5.5</v>
      </c>
      <c r="U48" s="77">
        <f>U46*U47</f>
        <v>0.64</v>
      </c>
      <c r="V48" s="77">
        <f t="shared" si="0"/>
        <v>75</v>
      </c>
      <c r="W48" s="77">
        <f t="shared" si="0"/>
        <v>7</v>
      </c>
      <c r="X48" s="77">
        <f t="shared" si="0"/>
        <v>0.3</v>
      </c>
      <c r="Y48" s="77">
        <f t="shared" si="0"/>
        <v>1.6</v>
      </c>
      <c r="Z48" s="77">
        <f t="shared" si="0"/>
        <v>13.200000000000001</v>
      </c>
      <c r="AA48" s="77">
        <f t="shared" si="0"/>
        <v>1.4000000000000001</v>
      </c>
      <c r="AB48" s="77">
        <f>AB46*AB47</f>
        <v>0</v>
      </c>
    </row>
    <row r="49" spans="1:12">
      <c r="A49" s="20" t="s">
        <v>80</v>
      </c>
      <c r="B49" s="55"/>
      <c r="C49" s="55"/>
      <c r="D49" s="55"/>
      <c r="E49" s="55"/>
      <c r="F49" s="55" t="s">
        <v>81</v>
      </c>
      <c r="G49" s="55"/>
      <c r="H49" s="55"/>
      <c r="I49" s="55"/>
      <c r="J49" s="55"/>
      <c r="K49" s="55"/>
      <c r="L49" s="55"/>
    </row>
    <row r="50" spans="1:12">
      <c r="A50" s="55"/>
      <c r="F50" s="55" t="s">
        <v>82</v>
      </c>
      <c r="G50" s="55"/>
      <c r="H50" s="55"/>
      <c r="I50" s="55"/>
      <c r="J50" s="55"/>
      <c r="K50" s="55"/>
    </row>
  </sheetData>
  <mergeCells count="2">
    <mergeCell ref="Y2:AB2"/>
    <mergeCell ref="Y3:AB3"/>
  </mergeCells>
  <pageMargins left="0" right="0" top="0" bottom="0" header="0.51180555555555496" footer="0.51180555555555496"/>
  <pageSetup paperSize="9" scale="6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2"/>
  <sheetViews>
    <sheetView topLeftCell="F1" workbookViewId="0">
      <selection activeCell="AN35" sqref="AN35"/>
    </sheetView>
  </sheetViews>
  <sheetFormatPr defaultColWidth="6.44140625" defaultRowHeight="14.4"/>
  <cols>
    <col min="1" max="1" width="27.5546875" customWidth="1"/>
    <col min="2" max="2" width="3.88671875" customWidth="1"/>
    <col min="3" max="3" width="3.6640625" customWidth="1"/>
    <col min="4" max="4" width="3.21875" customWidth="1"/>
    <col min="5" max="5" width="3.88671875" customWidth="1"/>
    <col min="6" max="35" width="5.5546875" customWidth="1"/>
    <col min="40" max="40" width="6.33203125" customWidth="1"/>
    <col min="41" max="41" width="0.33203125" customWidth="1"/>
  </cols>
  <sheetData>
    <row r="1" spans="1:42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</row>
    <row r="2" spans="1:42">
      <c r="A2" s="435" t="s">
        <v>290</v>
      </c>
      <c r="B2" s="517" t="s">
        <v>291</v>
      </c>
      <c r="C2" s="517"/>
      <c r="D2" s="517"/>
      <c r="E2" s="517"/>
      <c r="F2" s="517"/>
      <c r="G2" s="435"/>
      <c r="H2" s="479" t="s">
        <v>361</v>
      </c>
      <c r="I2" s="479"/>
      <c r="J2" s="479"/>
      <c r="K2" s="479"/>
      <c r="L2" s="188"/>
      <c r="M2" s="187"/>
      <c r="N2" s="188"/>
      <c r="O2" s="188"/>
      <c r="P2" s="188"/>
      <c r="Q2" s="188"/>
      <c r="R2" s="188"/>
      <c r="S2" s="188"/>
      <c r="T2" s="188"/>
      <c r="U2" s="187"/>
      <c r="V2" s="629" t="s">
        <v>340</v>
      </c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</row>
    <row r="3" spans="1:42">
      <c r="A3" s="187" t="s">
        <v>291</v>
      </c>
      <c r="B3" s="510" t="s">
        <v>292</v>
      </c>
      <c r="C3" s="510"/>
      <c r="D3" s="510"/>
      <c r="E3" s="510"/>
      <c r="F3" s="510"/>
      <c r="G3" s="187" t="s">
        <v>291</v>
      </c>
      <c r="H3" s="494" t="s">
        <v>293</v>
      </c>
      <c r="I3" s="494"/>
      <c r="J3" s="494"/>
      <c r="K3" s="494"/>
      <c r="L3" s="188"/>
      <c r="M3" s="187"/>
      <c r="N3" s="188"/>
      <c r="O3" s="188"/>
      <c r="P3" s="188"/>
      <c r="Q3" s="188"/>
      <c r="R3" s="188"/>
      <c r="S3" s="188"/>
      <c r="T3" s="188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</row>
    <row r="4" spans="1:42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355" t="s">
        <v>5</v>
      </c>
      <c r="AM4" s="401"/>
      <c r="AN4" s="401"/>
      <c r="AO4" s="359"/>
      <c r="AP4" s="46"/>
    </row>
    <row r="5" spans="1:42">
      <c r="A5" s="637" t="s">
        <v>458</v>
      </c>
      <c r="B5" s="637"/>
      <c r="C5" s="637"/>
      <c r="D5" s="637"/>
      <c r="E5" s="637"/>
      <c r="F5" s="637"/>
      <c r="G5" s="637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361" t="s">
        <v>294</v>
      </c>
      <c r="AK5" s="361"/>
      <c r="AL5" s="402" t="s">
        <v>295</v>
      </c>
      <c r="AM5" s="403"/>
      <c r="AN5" s="403"/>
      <c r="AO5" s="404"/>
      <c r="AP5" s="46"/>
    </row>
    <row r="6" spans="1:42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297" t="s">
        <v>132</v>
      </c>
      <c r="AB6" s="479"/>
      <c r="AC6" s="479"/>
      <c r="AD6" s="479"/>
      <c r="AE6" s="187">
        <v>20</v>
      </c>
      <c r="AF6" s="400">
        <v>25</v>
      </c>
      <c r="AG6" s="297" t="s">
        <v>296</v>
      </c>
      <c r="AH6" s="190"/>
      <c r="AI6" s="295"/>
      <c r="AJ6" s="361" t="s">
        <v>297</v>
      </c>
      <c r="AK6" s="361"/>
      <c r="AL6" s="405"/>
      <c r="AM6" s="406"/>
      <c r="AN6" s="406"/>
      <c r="AO6" s="407"/>
      <c r="AP6" s="46"/>
    </row>
    <row r="7" spans="1:42" ht="22.8" customHeight="1">
      <c r="A7" s="286" t="s">
        <v>298</v>
      </c>
      <c r="B7" s="287"/>
      <c r="C7" s="287"/>
      <c r="D7" s="287"/>
      <c r="E7" s="287"/>
      <c r="F7" s="288"/>
      <c r="G7" s="521" t="s">
        <v>299</v>
      </c>
      <c r="H7" s="522"/>
      <c r="I7" s="523"/>
      <c r="J7" s="530" t="s">
        <v>300</v>
      </c>
      <c r="K7" s="531"/>
      <c r="L7" s="531"/>
      <c r="M7" s="531"/>
      <c r="N7" s="532"/>
      <c r="O7" s="530" t="s">
        <v>301</v>
      </c>
      <c r="P7" s="531"/>
      <c r="Q7" s="531"/>
      <c r="R7" s="532"/>
      <c r="S7" s="530" t="s">
        <v>341</v>
      </c>
      <c r="T7" s="531"/>
      <c r="U7" s="532"/>
      <c r="V7" s="530" t="s">
        <v>302</v>
      </c>
      <c r="W7" s="531"/>
      <c r="X7" s="531"/>
      <c r="Y7" s="532"/>
      <c r="Z7" s="187"/>
      <c r="AA7" s="187"/>
      <c r="AB7" s="187"/>
      <c r="AC7" s="187"/>
      <c r="AD7" s="187"/>
      <c r="AE7" s="187"/>
      <c r="AF7" s="187"/>
      <c r="AG7" s="187"/>
      <c r="AH7" s="190"/>
      <c r="AI7" s="187"/>
      <c r="AJ7" s="187"/>
      <c r="AK7" s="187"/>
      <c r="AL7" s="356"/>
      <c r="AM7" s="494"/>
      <c r="AN7" s="494"/>
      <c r="AO7" s="409"/>
      <c r="AP7" s="46"/>
    </row>
    <row r="8" spans="1:42" ht="14.4" customHeight="1">
      <c r="A8" s="292"/>
      <c r="B8" s="293"/>
      <c r="C8" s="293"/>
      <c r="D8" s="293"/>
      <c r="E8" s="293"/>
      <c r="F8" s="294"/>
      <c r="G8" s="524"/>
      <c r="H8" s="525"/>
      <c r="I8" s="526"/>
      <c r="J8" s="533"/>
      <c r="K8" s="534"/>
      <c r="L8" s="534"/>
      <c r="M8" s="534"/>
      <c r="N8" s="535"/>
      <c r="O8" s="533"/>
      <c r="P8" s="534"/>
      <c r="Q8" s="534"/>
      <c r="R8" s="535"/>
      <c r="S8" s="533"/>
      <c r="T8" s="534"/>
      <c r="U8" s="535"/>
      <c r="V8" s="533"/>
      <c r="W8" s="534"/>
      <c r="X8" s="534"/>
      <c r="Y8" s="535"/>
      <c r="Z8" s="187"/>
      <c r="AA8" s="188" t="s">
        <v>303</v>
      </c>
      <c r="AB8" s="188"/>
      <c r="AC8" s="479" t="s">
        <v>364</v>
      </c>
      <c r="AD8" s="479"/>
      <c r="AE8" s="479"/>
      <c r="AF8" s="479"/>
      <c r="AG8" s="479"/>
      <c r="AH8" s="479"/>
      <c r="AI8" s="188"/>
      <c r="AJ8" s="361" t="s">
        <v>304</v>
      </c>
      <c r="AK8" s="361"/>
      <c r="AL8" s="357"/>
      <c r="AM8" s="479"/>
      <c r="AN8" s="479"/>
      <c r="AO8" s="410"/>
      <c r="AP8" s="46"/>
    </row>
    <row r="9" spans="1:42" ht="14.4" customHeight="1">
      <c r="A9" s="286" t="s">
        <v>305</v>
      </c>
      <c r="B9" s="287"/>
      <c r="C9" s="288"/>
      <c r="D9" s="521" t="s">
        <v>306</v>
      </c>
      <c r="E9" s="522"/>
      <c r="F9" s="523"/>
      <c r="G9" s="524"/>
      <c r="H9" s="525"/>
      <c r="I9" s="526"/>
      <c r="J9" s="533"/>
      <c r="K9" s="534"/>
      <c r="L9" s="534"/>
      <c r="M9" s="534"/>
      <c r="N9" s="535"/>
      <c r="O9" s="533"/>
      <c r="P9" s="534"/>
      <c r="Q9" s="534"/>
      <c r="R9" s="535"/>
      <c r="S9" s="533"/>
      <c r="T9" s="534"/>
      <c r="U9" s="535"/>
      <c r="V9" s="533"/>
      <c r="W9" s="534"/>
      <c r="X9" s="534"/>
      <c r="Y9" s="535"/>
      <c r="Z9" s="187"/>
      <c r="AA9" s="187"/>
      <c r="AB9" s="187"/>
      <c r="AC9" s="187"/>
      <c r="AD9" s="187"/>
      <c r="AE9" s="187"/>
      <c r="AF9" s="187"/>
      <c r="AG9" s="187"/>
      <c r="AH9" s="187"/>
      <c r="AI9" s="190"/>
      <c r="AJ9" s="190"/>
      <c r="AK9" s="187"/>
      <c r="AL9" s="356"/>
      <c r="AM9" s="494"/>
      <c r="AN9" s="494"/>
      <c r="AO9" s="409"/>
      <c r="AP9" s="46"/>
    </row>
    <row r="10" spans="1:42" ht="14.4" customHeight="1">
      <c r="A10" s="289"/>
      <c r="B10" s="290"/>
      <c r="C10" s="291"/>
      <c r="D10" s="524"/>
      <c r="E10" s="525"/>
      <c r="F10" s="526"/>
      <c r="G10" s="524"/>
      <c r="H10" s="525"/>
      <c r="I10" s="526"/>
      <c r="J10" s="533"/>
      <c r="K10" s="534"/>
      <c r="L10" s="534"/>
      <c r="M10" s="534"/>
      <c r="N10" s="535"/>
      <c r="O10" s="533"/>
      <c r="P10" s="534"/>
      <c r="Q10" s="534"/>
      <c r="R10" s="535"/>
      <c r="S10" s="533"/>
      <c r="T10" s="534"/>
      <c r="U10" s="535"/>
      <c r="V10" s="533"/>
      <c r="W10" s="534"/>
      <c r="X10" s="534"/>
      <c r="Y10" s="535"/>
      <c r="Z10" s="187"/>
      <c r="AA10" s="188" t="s">
        <v>307</v>
      </c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357"/>
      <c r="AM10" s="479"/>
      <c r="AN10" s="479"/>
      <c r="AO10" s="410"/>
      <c r="AP10" s="46"/>
    </row>
    <row r="11" spans="1:42">
      <c r="A11" s="292"/>
      <c r="B11" s="293"/>
      <c r="C11" s="294"/>
      <c r="D11" s="527"/>
      <c r="E11" s="528"/>
      <c r="F11" s="529"/>
      <c r="G11" s="527"/>
      <c r="H11" s="528"/>
      <c r="I11" s="529"/>
      <c r="J11" s="536"/>
      <c r="K11" s="537"/>
      <c r="L11" s="537"/>
      <c r="M11" s="537"/>
      <c r="N11" s="538"/>
      <c r="O11" s="536"/>
      <c r="P11" s="537"/>
      <c r="Q11" s="537"/>
      <c r="R11" s="538"/>
      <c r="S11" s="536"/>
      <c r="T11" s="537"/>
      <c r="U11" s="538"/>
      <c r="V11" s="536"/>
      <c r="W11" s="537"/>
      <c r="X11" s="537"/>
      <c r="Y11" s="538"/>
      <c r="Z11" s="187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483"/>
      <c r="AL11" s="356"/>
      <c r="AM11" s="494"/>
      <c r="AN11" s="494"/>
      <c r="AO11" s="409"/>
      <c r="AP11" s="46"/>
    </row>
    <row r="12" spans="1:42" ht="15" thickBot="1">
      <c r="A12" s="280">
        <v>1</v>
      </c>
      <c r="B12" s="281"/>
      <c r="C12" s="282"/>
      <c r="D12" s="280">
        <v>2</v>
      </c>
      <c r="E12" s="281"/>
      <c r="F12" s="282"/>
      <c r="G12" s="280">
        <v>3</v>
      </c>
      <c r="H12" s="281"/>
      <c r="I12" s="282"/>
      <c r="J12" s="280">
        <v>4</v>
      </c>
      <c r="K12" s="281"/>
      <c r="L12" s="281"/>
      <c r="M12" s="281"/>
      <c r="N12" s="282"/>
      <c r="O12" s="280">
        <v>5</v>
      </c>
      <c r="P12" s="281"/>
      <c r="Q12" s="281"/>
      <c r="R12" s="282"/>
      <c r="S12" s="280">
        <v>6</v>
      </c>
      <c r="T12" s="281"/>
      <c r="U12" s="282"/>
      <c r="V12" s="280">
        <v>7</v>
      </c>
      <c r="W12" s="281"/>
      <c r="X12" s="281"/>
      <c r="Y12" s="282"/>
      <c r="Z12" s="187"/>
      <c r="AA12" s="188" t="s">
        <v>308</v>
      </c>
      <c r="AB12" s="188"/>
      <c r="AC12" s="188"/>
      <c r="AD12" s="188"/>
      <c r="AE12" s="188"/>
      <c r="AF12" s="479" t="s">
        <v>365</v>
      </c>
      <c r="AG12" s="479"/>
      <c r="AH12" s="479"/>
      <c r="AI12" s="188"/>
      <c r="AJ12" s="188"/>
      <c r="AK12" s="188"/>
      <c r="AL12" s="358"/>
      <c r="AM12" s="411"/>
      <c r="AN12" s="411"/>
      <c r="AO12" s="412"/>
      <c r="AP12" s="46"/>
    </row>
    <row r="13" spans="1:42">
      <c r="A13" s="299" t="s">
        <v>291</v>
      </c>
      <c r="B13" s="300"/>
      <c r="C13" s="298"/>
      <c r="D13" s="299" t="s">
        <v>291</v>
      </c>
      <c r="E13" s="300"/>
      <c r="F13" s="298"/>
      <c r="G13" s="299" t="s">
        <v>291</v>
      </c>
      <c r="H13" s="300"/>
      <c r="I13" s="298"/>
      <c r="J13" s="299">
        <v>50</v>
      </c>
      <c r="K13" s="300"/>
      <c r="L13" s="300"/>
      <c r="M13" s="300"/>
      <c r="N13" s="298"/>
      <c r="O13" s="283">
        <v>173.81</v>
      </c>
      <c r="P13" s="284"/>
      <c r="Q13" s="284"/>
      <c r="R13" s="285"/>
      <c r="S13" s="283"/>
      <c r="T13" s="284"/>
      <c r="U13" s="285"/>
      <c r="V13" s="283"/>
      <c r="W13" s="284"/>
      <c r="X13" s="284"/>
      <c r="Y13" s="285"/>
      <c r="Z13" s="187"/>
      <c r="AA13" s="187"/>
      <c r="AB13" s="187"/>
      <c r="AC13" s="187"/>
      <c r="AD13" s="187"/>
      <c r="AE13" s="187"/>
      <c r="AF13" s="187"/>
      <c r="AG13" s="187"/>
      <c r="AH13" s="187"/>
      <c r="AI13" s="190"/>
      <c r="AJ13" s="190"/>
      <c r="AK13" s="190"/>
      <c r="AL13" s="190"/>
      <c r="AM13" s="187"/>
      <c r="AN13" s="187"/>
      <c r="AO13" s="187"/>
    </row>
    <row r="14" spans="1:42">
      <c r="A14" s="498" t="s">
        <v>383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500"/>
      <c r="O14" s="501">
        <v>145.24</v>
      </c>
      <c r="P14" s="502"/>
      <c r="Q14" s="502"/>
      <c r="R14" s="503"/>
      <c r="S14" s="501"/>
      <c r="T14" s="502"/>
      <c r="U14" s="503"/>
      <c r="V14" s="501"/>
      <c r="W14" s="502"/>
      <c r="X14" s="502"/>
      <c r="Y14" s="503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</row>
    <row r="15" spans="1:42">
      <c r="A15" s="499" t="s">
        <v>384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500"/>
      <c r="O15" s="501">
        <v>116.67</v>
      </c>
      <c r="P15" s="502"/>
      <c r="Q15" s="502"/>
      <c r="R15" s="503"/>
      <c r="S15" s="501"/>
      <c r="T15" s="502"/>
      <c r="U15" s="503"/>
      <c r="V15" s="501"/>
      <c r="W15" s="502"/>
      <c r="X15" s="502"/>
      <c r="Y15" s="503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</row>
    <row r="16" spans="1:42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3"/>
      <c r="Z16" s="187"/>
      <c r="AA16" s="187"/>
      <c r="AB16" s="187"/>
      <c r="AC16" s="187"/>
      <c r="AD16" s="187"/>
      <c r="AE16" s="187"/>
      <c r="AF16" s="437" t="s">
        <v>366</v>
      </c>
      <c r="AG16" s="437"/>
      <c r="AH16" s="437"/>
      <c r="AI16" s="437"/>
      <c r="AJ16" s="437"/>
      <c r="AK16" s="437"/>
      <c r="AL16" s="437" t="s">
        <v>457</v>
      </c>
      <c r="AM16" s="437"/>
      <c r="AN16" s="187"/>
      <c r="AO16" s="187"/>
    </row>
    <row r="17" spans="1:4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</row>
    <row r="18" spans="1:41" ht="14.4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7" t="s">
        <v>313</v>
      </c>
      <c r="AM18" s="548"/>
      <c r="AN18" s="548"/>
      <c r="AO18" s="549"/>
    </row>
    <row r="19" spans="1:41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92" t="s">
        <v>59</v>
      </c>
      <c r="I19" s="660"/>
      <c r="J19" s="660"/>
      <c r="K19" s="660"/>
      <c r="L19" s="660"/>
      <c r="M19" s="660"/>
      <c r="N19" s="660"/>
      <c r="O19" s="660"/>
      <c r="P19" s="660"/>
      <c r="Q19" s="594"/>
      <c r="R19" s="592" t="s">
        <v>63</v>
      </c>
      <c r="S19" s="594"/>
      <c r="T19" s="592" t="s">
        <v>116</v>
      </c>
      <c r="U19" s="660"/>
      <c r="V19" s="660"/>
      <c r="W19" s="660"/>
      <c r="X19" s="660"/>
      <c r="Y19" s="660"/>
      <c r="Z19" s="660"/>
      <c r="AA19" s="660"/>
      <c r="AB19" s="660"/>
      <c r="AC19" s="660"/>
      <c r="AD19" s="660"/>
      <c r="AE19" s="660"/>
      <c r="AF19" s="660"/>
      <c r="AG19" s="594"/>
      <c r="AH19" s="660" t="s">
        <v>119</v>
      </c>
      <c r="AI19" s="660"/>
      <c r="AJ19" s="660"/>
      <c r="AK19" s="660"/>
      <c r="AL19" s="547" t="s">
        <v>316</v>
      </c>
      <c r="AM19" s="548"/>
      <c r="AN19" s="548"/>
      <c r="AO19" s="549"/>
    </row>
    <row r="20" spans="1:41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0"/>
      <c r="P20" s="560"/>
      <c r="Q20" s="561"/>
      <c r="R20" s="559"/>
      <c r="S20" s="561"/>
      <c r="T20" s="559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1"/>
      <c r="AH20" s="560"/>
      <c r="AI20" s="560"/>
      <c r="AJ20" s="560"/>
      <c r="AK20" s="560"/>
      <c r="AL20" s="547" t="s">
        <v>317</v>
      </c>
      <c r="AM20" s="548"/>
      <c r="AN20" s="549"/>
      <c r="AO20" s="482" t="s">
        <v>318</v>
      </c>
    </row>
    <row r="21" spans="1:41" ht="85.2" customHeight="1">
      <c r="A21" s="559"/>
      <c r="B21" s="560"/>
      <c r="C21" s="560"/>
      <c r="D21" s="560"/>
      <c r="E21" s="561"/>
      <c r="F21" s="564"/>
      <c r="G21" s="552"/>
      <c r="H21" s="565" t="s">
        <v>429</v>
      </c>
      <c r="I21" s="566"/>
      <c r="J21" s="565" t="s">
        <v>38</v>
      </c>
      <c r="K21" s="566"/>
      <c r="L21" s="565" t="s">
        <v>285</v>
      </c>
      <c r="M21" s="566"/>
      <c r="N21" s="565" t="s">
        <v>454</v>
      </c>
      <c r="O21" s="566"/>
      <c r="P21" s="565" t="s">
        <v>100</v>
      </c>
      <c r="Q21" s="566"/>
      <c r="R21" s="565" t="s">
        <v>430</v>
      </c>
      <c r="S21" s="566"/>
      <c r="T21" s="565" t="s">
        <v>185</v>
      </c>
      <c r="U21" s="566"/>
      <c r="V21" s="565" t="s">
        <v>455</v>
      </c>
      <c r="W21" s="566"/>
      <c r="X21" s="565" t="s">
        <v>397</v>
      </c>
      <c r="Y21" s="566"/>
      <c r="Z21" s="565" t="s">
        <v>404</v>
      </c>
      <c r="AA21" s="566"/>
      <c r="AB21" s="565" t="s">
        <v>38</v>
      </c>
      <c r="AC21" s="566"/>
      <c r="AD21" s="565" t="s">
        <v>125</v>
      </c>
      <c r="AE21" s="566"/>
      <c r="AF21" s="565" t="s">
        <v>392</v>
      </c>
      <c r="AG21" s="566"/>
      <c r="AH21" s="565" t="s">
        <v>360</v>
      </c>
      <c r="AI21" s="566"/>
      <c r="AJ21" s="612" t="s">
        <v>456</v>
      </c>
      <c r="AK21" s="613"/>
      <c r="AL21" s="191" t="s">
        <v>14</v>
      </c>
      <c r="AM21" s="191" t="s">
        <v>78</v>
      </c>
      <c r="AN21" s="191" t="s">
        <v>319</v>
      </c>
      <c r="AO21" s="191" t="s">
        <v>14</v>
      </c>
    </row>
    <row r="22" spans="1:41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32</v>
      </c>
      <c r="AK22" s="251">
        <v>33</v>
      </c>
      <c r="AL22" s="572">
        <v>35</v>
      </c>
      <c r="AM22" s="573"/>
      <c r="AN22" s="574"/>
      <c r="AO22" s="481">
        <v>36</v>
      </c>
    </row>
    <row r="23" spans="1:41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249"/>
      <c r="AA23" s="249"/>
      <c r="AB23" s="249"/>
      <c r="AC23" s="249"/>
      <c r="AD23" s="249"/>
      <c r="AE23" s="249"/>
      <c r="AF23" s="249"/>
      <c r="AG23" s="249"/>
      <c r="AH23" s="256"/>
      <c r="AI23" s="256"/>
      <c r="AJ23" s="249"/>
      <c r="AK23" s="249"/>
      <c r="AL23" s="253">
        <v>50</v>
      </c>
      <c r="AM23" s="196"/>
      <c r="AN23" s="196"/>
      <c r="AO23" s="196"/>
    </row>
    <row r="24" spans="1:41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575">
        <v>0.2</v>
      </c>
      <c r="I24" s="576"/>
      <c r="J24" s="575">
        <v>0.04</v>
      </c>
      <c r="K24" s="576"/>
      <c r="L24" s="575">
        <v>0.01</v>
      </c>
      <c r="M24" s="576"/>
      <c r="N24" s="575">
        <v>0.01</v>
      </c>
      <c r="O24" s="576"/>
      <c r="P24" s="575">
        <v>0.2</v>
      </c>
      <c r="Q24" s="576"/>
      <c r="R24" s="575">
        <v>0.2</v>
      </c>
      <c r="S24" s="576"/>
      <c r="T24" s="575">
        <v>0.05</v>
      </c>
      <c r="U24" s="576"/>
      <c r="V24" s="575">
        <v>0.2</v>
      </c>
      <c r="W24" s="576"/>
      <c r="X24" s="575">
        <v>0.08</v>
      </c>
      <c r="Y24" s="576"/>
      <c r="Z24" s="575">
        <v>0.15</v>
      </c>
      <c r="AA24" s="576"/>
      <c r="AB24" s="575">
        <v>0.03</v>
      </c>
      <c r="AC24" s="576"/>
      <c r="AD24" s="575">
        <v>0.03</v>
      </c>
      <c r="AE24" s="576"/>
      <c r="AF24" s="575">
        <v>0.2</v>
      </c>
      <c r="AG24" s="577"/>
      <c r="AH24" s="597">
        <v>0.08</v>
      </c>
      <c r="AI24" s="598"/>
      <c r="AJ24" s="618">
        <v>0.2</v>
      </c>
      <c r="AK24" s="619"/>
      <c r="AL24" s="196"/>
      <c r="AM24" s="196"/>
      <c r="AN24" s="196"/>
      <c r="AO24" s="196"/>
    </row>
    <row r="25" spans="1:41">
      <c r="A25" s="578" t="s">
        <v>399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302"/>
      <c r="W25" s="246"/>
      <c r="X25" s="264">
        <v>0.12</v>
      </c>
      <c r="Y25" s="266">
        <f>X25*AL23</f>
        <v>6</v>
      </c>
      <c r="Z25" s="212"/>
      <c r="AA25" s="213"/>
      <c r="AB25" s="212"/>
      <c r="AC25" s="213"/>
      <c r="AD25" s="212"/>
      <c r="AE25" s="213"/>
      <c r="AF25" s="212"/>
      <c r="AG25" s="254"/>
      <c r="AH25" s="248"/>
      <c r="AI25" s="250"/>
      <c r="AJ25" s="333"/>
      <c r="AK25" s="213"/>
      <c r="AL25" s="247">
        <f t="shared" ref="AL25:AL56" si="0">I25+K25+M25+O25+Q25+S25+U25+W25+Y25+AA25+AC25+AE25+AG25+AI25+AK25</f>
        <v>6</v>
      </c>
      <c r="AM25" s="215">
        <v>250</v>
      </c>
      <c r="AN25" s="215">
        <f>AL25*AM25</f>
        <v>1500</v>
      </c>
      <c r="AO25" s="214"/>
    </row>
    <row r="26" spans="1:41">
      <c r="A26" s="578" t="s">
        <v>370</v>
      </c>
      <c r="B26" s="579"/>
      <c r="C26" s="579"/>
      <c r="D26" s="579"/>
      <c r="E26" s="580"/>
      <c r="F26" s="210" t="s">
        <v>291</v>
      </c>
      <c r="G26" s="211" t="s">
        <v>283</v>
      </c>
      <c r="H26" s="265">
        <v>0.1</v>
      </c>
      <c r="I26" s="266">
        <f>H26*AL23</f>
        <v>5</v>
      </c>
      <c r="J26" s="212"/>
      <c r="K26" s="213"/>
      <c r="L26" s="212"/>
      <c r="M26" s="213"/>
      <c r="N26" s="212"/>
      <c r="O26" s="213"/>
      <c r="P26" s="265">
        <v>0.1</v>
      </c>
      <c r="Q26" s="266">
        <f>P26*AL23</f>
        <v>5</v>
      </c>
      <c r="R26" s="212"/>
      <c r="S26" s="213"/>
      <c r="T26" s="212"/>
      <c r="U26" s="213"/>
      <c r="V26" s="212"/>
      <c r="W26" s="213"/>
      <c r="X26" s="264">
        <v>0.02</v>
      </c>
      <c r="Y26" s="266">
        <f>X26*AL23</f>
        <v>1</v>
      </c>
      <c r="Z26" s="212"/>
      <c r="AA26" s="213"/>
      <c r="AB26" s="212"/>
      <c r="AC26" s="213"/>
      <c r="AD26" s="212"/>
      <c r="AE26" s="213"/>
      <c r="AF26" s="212"/>
      <c r="AG26" s="254"/>
      <c r="AH26" s="304"/>
      <c r="AI26" s="305"/>
      <c r="AJ26" s="334">
        <v>0.2</v>
      </c>
      <c r="AK26" s="266">
        <f>AJ26*AL23</f>
        <v>10</v>
      </c>
      <c r="AL26" s="247">
        <f t="shared" si="0"/>
        <v>21</v>
      </c>
      <c r="AM26" s="215">
        <v>94</v>
      </c>
      <c r="AN26" s="215">
        <f t="shared" ref="AN26:AN74" si="1">AL26*AM26</f>
        <v>1974</v>
      </c>
      <c r="AO26" s="214"/>
    </row>
    <row r="27" spans="1:41" ht="14.4" customHeight="1">
      <c r="A27" s="578" t="s">
        <v>369</v>
      </c>
      <c r="B27" s="579"/>
      <c r="C27" s="579"/>
      <c r="D27" s="579"/>
      <c r="E27" s="580"/>
      <c r="F27" s="210" t="s">
        <v>291</v>
      </c>
      <c r="G27" s="211" t="s">
        <v>283</v>
      </c>
      <c r="H27" s="265">
        <v>1.6E-2</v>
      </c>
      <c r="I27" s="266">
        <f>H27*AL23</f>
        <v>0.8</v>
      </c>
      <c r="J27" s="212"/>
      <c r="K27" s="213"/>
      <c r="L27" s="264">
        <v>0.01</v>
      </c>
      <c r="M27" s="266">
        <f>L27*AL23</f>
        <v>0.5</v>
      </c>
      <c r="N27" s="212"/>
      <c r="O27" s="213"/>
      <c r="P27" s="212"/>
      <c r="Q27" s="213"/>
      <c r="R27" s="212"/>
      <c r="S27" s="213"/>
      <c r="T27" s="212"/>
      <c r="U27" s="213"/>
      <c r="V27" s="212">
        <v>2E-3</v>
      </c>
      <c r="W27" s="266">
        <f>V27*AL23</f>
        <v>0.1</v>
      </c>
      <c r="X27" s="264">
        <v>3.0000000000000001E-3</v>
      </c>
      <c r="Y27" s="266">
        <f>X27*AL23</f>
        <v>0.15</v>
      </c>
      <c r="Z27" s="212">
        <v>5.0000000000000001E-3</v>
      </c>
      <c r="AA27" s="266">
        <f>Z27*AL23</f>
        <v>0.25</v>
      </c>
      <c r="AB27" s="212"/>
      <c r="AC27" s="213"/>
      <c r="AD27" s="212"/>
      <c r="AE27" s="213"/>
      <c r="AF27" s="212"/>
      <c r="AG27" s="254"/>
      <c r="AH27" s="248"/>
      <c r="AI27" s="250"/>
      <c r="AJ27" s="333"/>
      <c r="AK27" s="213"/>
      <c r="AL27" s="247">
        <f t="shared" si="0"/>
        <v>1.8</v>
      </c>
      <c r="AM27" s="215">
        <v>1150</v>
      </c>
      <c r="AN27" s="215">
        <f t="shared" si="1"/>
        <v>2070</v>
      </c>
      <c r="AO27" s="214"/>
    </row>
    <row r="28" spans="1:41">
      <c r="A28" s="578" t="s">
        <v>325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64"/>
      <c r="S28" s="266"/>
      <c r="T28" s="264">
        <v>8.6999999999999994E-3</v>
      </c>
      <c r="U28" s="266">
        <f>T28*AL23</f>
        <v>0.43499999999999994</v>
      </c>
      <c r="V28" s="264">
        <v>2E-3</v>
      </c>
      <c r="W28" s="266">
        <f>V28*AL23</f>
        <v>0.1</v>
      </c>
      <c r="X28" s="212">
        <v>3.8999999999999998E-3</v>
      </c>
      <c r="Y28" s="213">
        <f>X28*AL23</f>
        <v>0.19499999999999998</v>
      </c>
      <c r="Z28" s="212"/>
      <c r="AA28" s="213"/>
      <c r="AB28" s="212"/>
      <c r="AC28" s="213"/>
      <c r="AD28" s="212"/>
      <c r="AE28" s="213"/>
      <c r="AF28" s="212"/>
      <c r="AG28" s="254"/>
      <c r="AH28" s="248"/>
      <c r="AI28" s="250"/>
      <c r="AJ28" s="333"/>
      <c r="AK28" s="213"/>
      <c r="AL28" s="247">
        <f t="shared" si="0"/>
        <v>0.72999999999999987</v>
      </c>
      <c r="AM28" s="215">
        <v>157.60869564999999</v>
      </c>
      <c r="AN28" s="215">
        <f t="shared" si="1"/>
        <v>115.05434782449997</v>
      </c>
      <c r="AO28" s="214"/>
    </row>
    <row r="29" spans="1:41">
      <c r="A29" s="578" t="s">
        <v>328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64"/>
      <c r="S29" s="213"/>
      <c r="T29" s="212"/>
      <c r="U29" s="213"/>
      <c r="V29" s="212">
        <v>1.4800000000000001E-2</v>
      </c>
      <c r="W29" s="266">
        <f>V29*AL23</f>
        <v>0.74</v>
      </c>
      <c r="X29" s="212"/>
      <c r="Y29" s="213"/>
      <c r="Z29" s="212"/>
      <c r="AA29" s="213"/>
      <c r="AB29" s="212"/>
      <c r="AC29" s="213"/>
      <c r="AD29" s="212"/>
      <c r="AE29" s="213"/>
      <c r="AF29" s="212"/>
      <c r="AG29" s="254"/>
      <c r="AH29" s="248"/>
      <c r="AI29" s="250"/>
      <c r="AJ29" s="333"/>
      <c r="AK29" s="213"/>
      <c r="AL29" s="247">
        <f t="shared" si="0"/>
        <v>0.74</v>
      </c>
      <c r="AM29" s="215">
        <v>47</v>
      </c>
      <c r="AN29" s="214">
        <f t="shared" si="1"/>
        <v>34.78</v>
      </c>
      <c r="AO29" s="214"/>
    </row>
    <row r="30" spans="1:41">
      <c r="A30" s="584" t="s">
        <v>347</v>
      </c>
      <c r="B30" s="585"/>
      <c r="C30" s="585"/>
      <c r="D30" s="585"/>
      <c r="E30" s="586"/>
      <c r="F30" s="210" t="s">
        <v>291</v>
      </c>
      <c r="G30" s="211" t="s">
        <v>283</v>
      </c>
      <c r="H30" s="212">
        <v>1.6E-2</v>
      </c>
      <c r="I30" s="266">
        <f>H30*AL23</f>
        <v>0.8</v>
      </c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212"/>
      <c r="Y30" s="213"/>
      <c r="Z30" s="212"/>
      <c r="AA30" s="213"/>
      <c r="AB30" s="212"/>
      <c r="AC30" s="213"/>
      <c r="AD30" s="264"/>
      <c r="AE30" s="266"/>
      <c r="AF30" s="212"/>
      <c r="AG30" s="254"/>
      <c r="AH30" s="248"/>
      <c r="AI30" s="250"/>
      <c r="AJ30" s="333"/>
      <c r="AK30" s="213"/>
      <c r="AL30" s="247">
        <f t="shared" si="0"/>
        <v>0.8</v>
      </c>
      <c r="AM30" s="215">
        <v>52</v>
      </c>
      <c r="AN30" s="215">
        <f t="shared" si="1"/>
        <v>41.6</v>
      </c>
      <c r="AO30" s="214"/>
    </row>
    <row r="31" spans="1:41">
      <c r="A31" s="587" t="s">
        <v>195</v>
      </c>
      <c r="B31" s="588"/>
      <c r="C31" s="588"/>
      <c r="D31" s="588"/>
      <c r="E31" s="589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64">
        <v>0.01</v>
      </c>
      <c r="O31" s="266">
        <f>N31*AL23</f>
        <v>0.5</v>
      </c>
      <c r="P31" s="212"/>
      <c r="Q31" s="213"/>
      <c r="R31" s="212"/>
      <c r="S31" s="213"/>
      <c r="T31" s="212"/>
      <c r="U31" s="213"/>
      <c r="V31" s="212"/>
      <c r="W31" s="213"/>
      <c r="X31" s="264"/>
      <c r="Y31" s="266"/>
      <c r="Z31" s="212"/>
      <c r="AA31" s="213"/>
      <c r="AB31" s="212"/>
      <c r="AC31" s="213"/>
      <c r="AD31" s="212"/>
      <c r="AE31" s="213"/>
      <c r="AF31" s="212"/>
      <c r="AG31" s="254"/>
      <c r="AH31" s="248"/>
      <c r="AI31" s="250"/>
      <c r="AJ31" s="333"/>
      <c r="AK31" s="213"/>
      <c r="AL31" s="247">
        <f t="shared" si="0"/>
        <v>0.5</v>
      </c>
      <c r="AM31" s="215">
        <v>650</v>
      </c>
      <c r="AN31" s="215">
        <f t="shared" si="1"/>
        <v>325</v>
      </c>
      <c r="AO31" s="214"/>
    </row>
    <row r="32" spans="1:41">
      <c r="A32" s="578" t="s">
        <v>93</v>
      </c>
      <c r="B32" s="579"/>
      <c r="C32" s="579"/>
      <c r="D32" s="579"/>
      <c r="E32" s="580"/>
      <c r="F32" s="210" t="s">
        <v>291</v>
      </c>
      <c r="G32" s="211" t="s">
        <v>283</v>
      </c>
      <c r="H32" s="265"/>
      <c r="I32" s="266"/>
      <c r="J32" s="212"/>
      <c r="K32" s="213"/>
      <c r="L32" s="212"/>
      <c r="M32" s="213"/>
      <c r="N32" s="212"/>
      <c r="O32" s="213"/>
      <c r="P32" s="212"/>
      <c r="Q32" s="213"/>
      <c r="R32" s="264">
        <v>0.1</v>
      </c>
      <c r="S32" s="266">
        <f>R32*AL23</f>
        <v>5</v>
      </c>
      <c r="T32" s="212"/>
      <c r="U32" s="213"/>
      <c r="V32" s="212"/>
      <c r="W32" s="213"/>
      <c r="X32" s="212"/>
      <c r="Y32" s="213"/>
      <c r="Z32" s="212"/>
      <c r="AA32" s="213"/>
      <c r="AB32" s="212"/>
      <c r="AC32" s="213"/>
      <c r="AD32" s="212"/>
      <c r="AE32" s="213"/>
      <c r="AF32" s="212"/>
      <c r="AG32" s="254"/>
      <c r="AH32" s="248"/>
      <c r="AI32" s="250"/>
      <c r="AJ32" s="333"/>
      <c r="AK32" s="213"/>
      <c r="AL32" s="247">
        <f t="shared" si="0"/>
        <v>5</v>
      </c>
      <c r="AM32" s="215">
        <v>100</v>
      </c>
      <c r="AN32" s="215">
        <f t="shared" si="1"/>
        <v>500</v>
      </c>
      <c r="AO32" s="214"/>
    </row>
    <row r="33" spans="1:41">
      <c r="A33" s="578" t="s">
        <v>332</v>
      </c>
      <c r="B33" s="579"/>
      <c r="C33" s="579"/>
      <c r="D33" s="579"/>
      <c r="E33" s="580"/>
      <c r="F33" s="210" t="s">
        <v>291</v>
      </c>
      <c r="G33" s="211" t="s">
        <v>283</v>
      </c>
      <c r="H33" s="265">
        <v>1.2E-2</v>
      </c>
      <c r="I33" s="266">
        <f>H33*AL23</f>
        <v>0.6</v>
      </c>
      <c r="J33" s="212"/>
      <c r="K33" s="213"/>
      <c r="L33" s="212"/>
      <c r="M33" s="213"/>
      <c r="N33" s="264"/>
      <c r="O33" s="266"/>
      <c r="P33" s="264">
        <v>0.02</v>
      </c>
      <c r="Q33" s="266">
        <f>P33*AL23</f>
        <v>1</v>
      </c>
      <c r="R33" s="264"/>
      <c r="S33" s="213"/>
      <c r="T33" s="264">
        <v>6.0000000000000001E-3</v>
      </c>
      <c r="U33" s="266">
        <f>T33*AL23</f>
        <v>0.3</v>
      </c>
      <c r="V33" s="212"/>
      <c r="W33" s="213"/>
      <c r="X33" s="212"/>
      <c r="Y33" s="213"/>
      <c r="Z33" s="212"/>
      <c r="AA33" s="213"/>
      <c r="AB33" s="264"/>
      <c r="AC33" s="266"/>
      <c r="AD33" s="264"/>
      <c r="AE33" s="266"/>
      <c r="AF33" s="264">
        <v>0.02</v>
      </c>
      <c r="AG33" s="303">
        <f>AF33*AL23</f>
        <v>1</v>
      </c>
      <c r="AH33" s="304"/>
      <c r="AI33" s="305"/>
      <c r="AJ33" s="333"/>
      <c r="AK33" s="213"/>
      <c r="AL33" s="247">
        <f t="shared" si="0"/>
        <v>2.9000000000000004</v>
      </c>
      <c r="AM33" s="215">
        <v>78</v>
      </c>
      <c r="AN33" s="215">
        <f t="shared" si="1"/>
        <v>226.20000000000002</v>
      </c>
      <c r="AO33" s="214"/>
    </row>
    <row r="34" spans="1:41">
      <c r="A34" s="578" t="s">
        <v>51</v>
      </c>
      <c r="B34" s="579"/>
      <c r="C34" s="579"/>
      <c r="D34" s="579"/>
      <c r="E34" s="580"/>
      <c r="F34" s="210"/>
      <c r="G34" s="211" t="s">
        <v>283</v>
      </c>
      <c r="H34" s="264">
        <v>1E-3</v>
      </c>
      <c r="I34" s="266">
        <f>H34*AL23</f>
        <v>0.05</v>
      </c>
      <c r="J34" s="212"/>
      <c r="K34" s="213"/>
      <c r="L34" s="212"/>
      <c r="M34" s="213"/>
      <c r="N34" s="212"/>
      <c r="O34" s="213"/>
      <c r="P34" s="212"/>
      <c r="Q34" s="213"/>
      <c r="R34" s="264"/>
      <c r="S34" s="213"/>
      <c r="T34" s="264">
        <v>8.0000000000000004E-4</v>
      </c>
      <c r="U34" s="266">
        <f>T34*AL23</f>
        <v>0.04</v>
      </c>
      <c r="V34" s="264">
        <v>2E-3</v>
      </c>
      <c r="W34" s="266">
        <f>V34*AL23</f>
        <v>0.1</v>
      </c>
      <c r="X34" s="264">
        <v>1.1999999999999999E-3</v>
      </c>
      <c r="Y34" s="266">
        <f>X34*AL23</f>
        <v>0.06</v>
      </c>
      <c r="Z34" s="389">
        <v>1E-3</v>
      </c>
      <c r="AA34" s="266">
        <f>Z34*AL23</f>
        <v>0.05</v>
      </c>
      <c r="AB34" s="212"/>
      <c r="AC34" s="213"/>
      <c r="AD34" s="212"/>
      <c r="AE34" s="213"/>
      <c r="AF34" s="212"/>
      <c r="AG34" s="254"/>
      <c r="AH34" s="248"/>
      <c r="AI34" s="250"/>
      <c r="AJ34" s="333"/>
      <c r="AK34" s="213"/>
      <c r="AL34" s="247">
        <f t="shared" si="0"/>
        <v>0.3</v>
      </c>
      <c r="AM34" s="215">
        <v>25</v>
      </c>
      <c r="AN34" s="215">
        <f t="shared" si="1"/>
        <v>7.5</v>
      </c>
      <c r="AO34" s="214"/>
    </row>
    <row r="35" spans="1:41" ht="14.25" customHeight="1">
      <c r="A35" s="578" t="s">
        <v>334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64"/>
      <c r="U35" s="266"/>
      <c r="V35" s="212">
        <v>6.6000000000000003E-2</v>
      </c>
      <c r="W35" s="266">
        <f>V35*AL23</f>
        <v>3.3000000000000003</v>
      </c>
      <c r="X35" s="212"/>
      <c r="Y35" s="213"/>
      <c r="Z35" s="389">
        <v>0.26600000000000001</v>
      </c>
      <c r="AA35" s="266">
        <f>Z35*AL23</f>
        <v>13.3</v>
      </c>
      <c r="AB35" s="212"/>
      <c r="AC35" s="213"/>
      <c r="AD35" s="212"/>
      <c r="AE35" s="213"/>
      <c r="AF35" s="212"/>
      <c r="AG35" s="254"/>
      <c r="AH35" s="248"/>
      <c r="AI35" s="250"/>
      <c r="AJ35" s="333"/>
      <c r="AK35" s="213"/>
      <c r="AL35" s="247">
        <f t="shared" si="0"/>
        <v>16.600000000000001</v>
      </c>
      <c r="AM35" s="215">
        <v>65</v>
      </c>
      <c r="AN35" s="215">
        <f t="shared" si="1"/>
        <v>1079</v>
      </c>
      <c r="AO35" s="214"/>
    </row>
    <row r="36" spans="1:41" ht="16.5" customHeight="1">
      <c r="A36" s="263" t="s">
        <v>335</v>
      </c>
      <c r="B36" s="278"/>
      <c r="C36" s="278"/>
      <c r="D36" s="278"/>
      <c r="E36" s="279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64"/>
      <c r="S36" s="213"/>
      <c r="T36" s="212"/>
      <c r="U36" s="213"/>
      <c r="V36" s="389"/>
      <c r="W36" s="266"/>
      <c r="X36" s="212"/>
      <c r="Y36" s="213"/>
      <c r="Z36" s="212"/>
      <c r="AA36" s="213"/>
      <c r="AB36" s="212"/>
      <c r="AC36" s="213"/>
      <c r="AD36" s="212"/>
      <c r="AE36" s="213"/>
      <c r="AF36" s="212"/>
      <c r="AG36" s="254"/>
      <c r="AH36" s="248"/>
      <c r="AI36" s="250"/>
      <c r="AJ36" s="333"/>
      <c r="AK36" s="213"/>
      <c r="AL36" s="247">
        <f t="shared" si="0"/>
        <v>0</v>
      </c>
      <c r="AM36" s="215">
        <v>60</v>
      </c>
      <c r="AN36" s="215">
        <f t="shared" si="1"/>
        <v>0</v>
      </c>
      <c r="AO36" s="214"/>
    </row>
    <row r="37" spans="1:41" ht="17.25" customHeight="1">
      <c r="A37" s="578" t="s">
        <v>44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64"/>
      <c r="S37" s="266"/>
      <c r="T37" s="264"/>
      <c r="U37" s="266"/>
      <c r="V37" s="389">
        <v>9.5999999999999992E-3</v>
      </c>
      <c r="W37" s="266">
        <f>V37*AL23</f>
        <v>0.48</v>
      </c>
      <c r="X37" s="212">
        <v>8.0000000000000002E-3</v>
      </c>
      <c r="Y37" s="266">
        <f>X37*AL23</f>
        <v>0.4</v>
      </c>
      <c r="Z37" s="212"/>
      <c r="AA37" s="213"/>
      <c r="AB37" s="212"/>
      <c r="AC37" s="213"/>
      <c r="AD37" s="212"/>
      <c r="AE37" s="213"/>
      <c r="AF37" s="212"/>
      <c r="AG37" s="254"/>
      <c r="AH37" s="248"/>
      <c r="AI37" s="250"/>
      <c r="AJ37" s="212"/>
      <c r="AK37" s="213"/>
      <c r="AL37" s="247">
        <f t="shared" si="0"/>
        <v>0.88</v>
      </c>
      <c r="AM37" s="215">
        <v>50</v>
      </c>
      <c r="AN37" s="215">
        <f t="shared" si="1"/>
        <v>44</v>
      </c>
      <c r="AO37" s="214"/>
    </row>
    <row r="38" spans="1:41">
      <c r="A38" s="277" t="s">
        <v>45</v>
      </c>
      <c r="B38" s="278"/>
      <c r="C38" s="278"/>
      <c r="D38" s="278"/>
      <c r="E38" s="279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64"/>
      <c r="S38" s="266"/>
      <c r="T38" s="264">
        <v>0.01</v>
      </c>
      <c r="U38" s="266">
        <f>T38*AL23</f>
        <v>0.5</v>
      </c>
      <c r="V38" s="264">
        <v>0.01</v>
      </c>
      <c r="W38" s="266">
        <f>V38*AL23</f>
        <v>0.5</v>
      </c>
      <c r="X38" s="212"/>
      <c r="Y38" s="213"/>
      <c r="Z38" s="212"/>
      <c r="AA38" s="213"/>
      <c r="AB38" s="212"/>
      <c r="AC38" s="213"/>
      <c r="AD38" s="212"/>
      <c r="AE38" s="213"/>
      <c r="AF38" s="212"/>
      <c r="AG38" s="254"/>
      <c r="AH38" s="248"/>
      <c r="AI38" s="250"/>
      <c r="AJ38" s="333"/>
      <c r="AK38" s="213"/>
      <c r="AL38" s="247">
        <f t="shared" si="0"/>
        <v>1</v>
      </c>
      <c r="AM38" s="215">
        <v>58</v>
      </c>
      <c r="AN38" s="215">
        <f t="shared" si="1"/>
        <v>58</v>
      </c>
      <c r="AO38" s="214"/>
    </row>
    <row r="39" spans="1:41">
      <c r="A39" s="277" t="s">
        <v>110</v>
      </c>
      <c r="B39" s="278"/>
      <c r="C39" s="278"/>
      <c r="D39" s="278"/>
      <c r="E39" s="279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64">
        <v>4.7E-2</v>
      </c>
      <c r="U39" s="266">
        <f>T39*AL23</f>
        <v>2.35</v>
      </c>
      <c r="V39" s="212"/>
      <c r="W39" s="213"/>
      <c r="X39" s="212"/>
      <c r="Y39" s="213"/>
      <c r="Z39" s="212"/>
      <c r="AA39" s="213"/>
      <c r="AB39" s="212"/>
      <c r="AC39" s="213"/>
      <c r="AD39" s="212"/>
      <c r="AE39" s="213"/>
      <c r="AF39" s="212"/>
      <c r="AG39" s="254"/>
      <c r="AH39" s="248"/>
      <c r="AI39" s="250"/>
      <c r="AJ39" s="333"/>
      <c r="AK39" s="213"/>
      <c r="AL39" s="247">
        <f t="shared" si="0"/>
        <v>2.35</v>
      </c>
      <c r="AM39" s="215">
        <v>60</v>
      </c>
      <c r="AN39" s="215">
        <f t="shared" si="1"/>
        <v>141</v>
      </c>
      <c r="AO39" s="214"/>
    </row>
    <row r="40" spans="1:41">
      <c r="A40" s="496" t="s">
        <v>49</v>
      </c>
      <c r="B40" s="278"/>
      <c r="C40" s="278"/>
      <c r="D40" s="278"/>
      <c r="E40" s="279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12"/>
      <c r="Q40" s="213"/>
      <c r="R40" s="212"/>
      <c r="S40" s="213"/>
      <c r="T40" s="212"/>
      <c r="U40" s="213"/>
      <c r="V40" s="264">
        <v>0.1</v>
      </c>
      <c r="W40" s="497">
        <f>V40*AL23</f>
        <v>5</v>
      </c>
      <c r="X40" s="212"/>
      <c r="Y40" s="213"/>
      <c r="Z40" s="212"/>
      <c r="AA40" s="213"/>
      <c r="AB40" s="212"/>
      <c r="AC40" s="213"/>
      <c r="AD40" s="212"/>
      <c r="AE40" s="213"/>
      <c r="AF40" s="212"/>
      <c r="AG40" s="254"/>
      <c r="AH40" s="248"/>
      <c r="AI40" s="250"/>
      <c r="AJ40" s="333"/>
      <c r="AK40" s="213"/>
      <c r="AL40" s="247">
        <f t="shared" si="0"/>
        <v>5</v>
      </c>
      <c r="AM40" s="215">
        <v>14</v>
      </c>
      <c r="AN40" s="215">
        <f t="shared" si="1"/>
        <v>70</v>
      </c>
      <c r="AO40" s="214"/>
    </row>
    <row r="41" spans="1:41">
      <c r="A41" s="480" t="s">
        <v>92</v>
      </c>
      <c r="B41" s="278"/>
      <c r="C41" s="278"/>
      <c r="D41" s="278"/>
      <c r="E41" s="279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64"/>
      <c r="U41" s="266"/>
      <c r="V41" s="212"/>
      <c r="W41" s="213"/>
      <c r="X41" s="212"/>
      <c r="Y41" s="213"/>
      <c r="Z41" s="212"/>
      <c r="AA41" s="213"/>
      <c r="AB41" s="212"/>
      <c r="AC41" s="213"/>
      <c r="AD41" s="212"/>
      <c r="AE41" s="213"/>
      <c r="AF41" s="264">
        <v>0.02</v>
      </c>
      <c r="AG41" s="303">
        <f>AF41*AL23</f>
        <v>1</v>
      </c>
      <c r="AH41" s="248"/>
      <c r="AI41" s="250"/>
      <c r="AJ41" s="333"/>
      <c r="AK41" s="213"/>
      <c r="AL41" s="247">
        <f t="shared" si="0"/>
        <v>1</v>
      </c>
      <c r="AM41" s="215">
        <v>110</v>
      </c>
      <c r="AN41" s="215">
        <f t="shared" si="1"/>
        <v>110</v>
      </c>
      <c r="AO41" s="214"/>
    </row>
    <row r="42" spans="1:41">
      <c r="A42" s="277" t="s">
        <v>179</v>
      </c>
      <c r="B42" s="278"/>
      <c r="C42" s="278"/>
      <c r="D42" s="278"/>
      <c r="E42" s="279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64"/>
      <c r="S42" s="266"/>
      <c r="T42" s="264">
        <v>1.2500000000000001E-2</v>
      </c>
      <c r="U42" s="266">
        <f>T42*AL23</f>
        <v>0.625</v>
      </c>
      <c r="V42" s="212"/>
      <c r="W42" s="213"/>
      <c r="X42" s="212"/>
      <c r="Y42" s="213"/>
      <c r="Z42" s="212"/>
      <c r="AA42" s="213"/>
      <c r="AB42" s="212"/>
      <c r="AC42" s="213"/>
      <c r="AD42" s="212"/>
      <c r="AE42" s="213"/>
      <c r="AF42" s="212"/>
      <c r="AG42" s="254"/>
      <c r="AH42" s="248"/>
      <c r="AI42" s="250"/>
      <c r="AJ42" s="212"/>
      <c r="AK42" s="213"/>
      <c r="AL42" s="247">
        <f t="shared" si="0"/>
        <v>0.625</v>
      </c>
      <c r="AM42" s="215">
        <v>170</v>
      </c>
      <c r="AN42" s="215">
        <f t="shared" si="1"/>
        <v>106.25</v>
      </c>
      <c r="AO42" s="214"/>
    </row>
    <row r="43" spans="1:41">
      <c r="A43" s="277" t="s">
        <v>362</v>
      </c>
      <c r="B43" s="278"/>
      <c r="C43" s="278"/>
      <c r="D43" s="278"/>
      <c r="E43" s="279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212"/>
      <c r="W43" s="213"/>
      <c r="X43" s="212"/>
      <c r="Y43" s="213"/>
      <c r="Z43" s="212"/>
      <c r="AA43" s="266"/>
      <c r="AB43" s="212"/>
      <c r="AC43" s="213"/>
      <c r="AD43" s="212"/>
      <c r="AE43" s="213"/>
      <c r="AF43" s="264"/>
      <c r="AG43" s="303"/>
      <c r="AH43" s="304">
        <v>0.06</v>
      </c>
      <c r="AI43" s="305">
        <f>AH43*AL23</f>
        <v>3</v>
      </c>
      <c r="AJ43" s="333"/>
      <c r="AK43" s="213"/>
      <c r="AL43" s="247">
        <f t="shared" si="0"/>
        <v>3</v>
      </c>
      <c r="AM43" s="215">
        <v>160</v>
      </c>
      <c r="AN43" s="215">
        <f t="shared" si="1"/>
        <v>480</v>
      </c>
      <c r="AO43" s="214"/>
    </row>
    <row r="44" spans="1:41">
      <c r="A44" s="584" t="s">
        <v>38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64">
        <v>0.04</v>
      </c>
      <c r="K44" s="266">
        <f>J44*AL23</f>
        <v>2</v>
      </c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64"/>
      <c r="W44" s="266"/>
      <c r="X44" s="212"/>
      <c r="Y44" s="213"/>
      <c r="Z44" s="264">
        <v>1.2E-2</v>
      </c>
      <c r="AA44" s="266">
        <f>Z44*AL23</f>
        <v>0.6</v>
      </c>
      <c r="AB44" s="264">
        <v>0.02</v>
      </c>
      <c r="AC44" s="266">
        <f>AB44*AL23</f>
        <v>1</v>
      </c>
      <c r="AD44" s="212"/>
      <c r="AE44" s="213"/>
      <c r="AF44" s="212"/>
      <c r="AG44" s="254"/>
      <c r="AH44" s="248"/>
      <c r="AI44" s="250"/>
      <c r="AJ44" s="333"/>
      <c r="AK44" s="213"/>
      <c r="AL44" s="247">
        <f t="shared" si="0"/>
        <v>3.6</v>
      </c>
      <c r="AM44" s="267">
        <v>105.111111111111</v>
      </c>
      <c r="AN44" s="215">
        <f t="shared" si="1"/>
        <v>378.39999999999964</v>
      </c>
      <c r="AO44" s="214"/>
    </row>
    <row r="45" spans="1:41">
      <c r="A45" s="584" t="s">
        <v>125</v>
      </c>
      <c r="B45" s="585"/>
      <c r="C45" s="585"/>
      <c r="D45" s="585"/>
      <c r="E45" s="586"/>
      <c r="F45" s="210" t="s">
        <v>291</v>
      </c>
      <c r="G45" s="211" t="s">
        <v>283</v>
      </c>
      <c r="H45" s="212"/>
      <c r="I45" s="213"/>
      <c r="J45" s="212"/>
      <c r="K45" s="213"/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2"/>
      <c r="Y45" s="213"/>
      <c r="Z45" s="212"/>
      <c r="AA45" s="213"/>
      <c r="AB45" s="264"/>
      <c r="AC45" s="266"/>
      <c r="AD45" s="212">
        <v>2.7E-2</v>
      </c>
      <c r="AE45" s="266">
        <f>AD45*AL23</f>
        <v>1.35</v>
      </c>
      <c r="AF45" s="212"/>
      <c r="AG45" s="254"/>
      <c r="AH45" s="248"/>
      <c r="AI45" s="250"/>
      <c r="AJ45" s="333"/>
      <c r="AK45" s="213"/>
      <c r="AL45" s="247">
        <f t="shared" si="0"/>
        <v>1.35</v>
      </c>
      <c r="AM45" s="215">
        <v>122.222222222</v>
      </c>
      <c r="AN45" s="215">
        <f t="shared" si="1"/>
        <v>164.99999999970001</v>
      </c>
      <c r="AO45" s="214"/>
    </row>
    <row r="46" spans="1:41">
      <c r="A46" s="584" t="s">
        <v>114</v>
      </c>
      <c r="B46" s="585"/>
      <c r="C46" s="585"/>
      <c r="D46" s="585"/>
      <c r="E46" s="586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64"/>
      <c r="Q46" s="266"/>
      <c r="R46" s="212"/>
      <c r="S46" s="213"/>
      <c r="T46" s="212"/>
      <c r="U46" s="213"/>
      <c r="V46" s="212"/>
      <c r="W46" s="213"/>
      <c r="X46" s="212"/>
      <c r="Y46" s="213"/>
      <c r="Z46" s="212"/>
      <c r="AA46" s="213"/>
      <c r="AB46" s="212"/>
      <c r="AC46" s="213"/>
      <c r="AD46" s="264"/>
      <c r="AE46" s="266"/>
      <c r="AF46" s="212"/>
      <c r="AG46" s="254"/>
      <c r="AH46" s="248"/>
      <c r="AI46" s="250"/>
      <c r="AJ46" s="333"/>
      <c r="AK46" s="213"/>
      <c r="AL46" s="247">
        <f t="shared" si="0"/>
        <v>0</v>
      </c>
      <c r="AM46" s="215">
        <v>55</v>
      </c>
      <c r="AN46" s="215">
        <f t="shared" si="1"/>
        <v>0</v>
      </c>
      <c r="AO46" s="214"/>
    </row>
    <row r="47" spans="1:41">
      <c r="A47" s="478" t="s">
        <v>94</v>
      </c>
      <c r="B47" s="275"/>
      <c r="C47" s="275"/>
      <c r="D47" s="275"/>
      <c r="E47" s="276"/>
      <c r="F47" s="210"/>
      <c r="G47" s="211" t="s">
        <v>283</v>
      </c>
      <c r="H47" s="212"/>
      <c r="I47" s="213"/>
      <c r="J47" s="212"/>
      <c r="K47" s="213"/>
      <c r="L47" s="212"/>
      <c r="M47" s="213"/>
      <c r="N47" s="212"/>
      <c r="O47" s="213"/>
      <c r="P47" s="212">
        <v>1E-3</v>
      </c>
      <c r="Q47" s="266">
        <f>P47*AL23</f>
        <v>0.05</v>
      </c>
      <c r="R47" s="212"/>
      <c r="S47" s="213"/>
      <c r="T47" s="212"/>
      <c r="U47" s="213"/>
      <c r="V47" s="212"/>
      <c r="W47" s="213"/>
      <c r="X47" s="212"/>
      <c r="Y47" s="213"/>
      <c r="Z47" s="212"/>
      <c r="AA47" s="213"/>
      <c r="AB47" s="212"/>
      <c r="AC47" s="213"/>
      <c r="AD47" s="212"/>
      <c r="AE47" s="213"/>
      <c r="AF47" s="212"/>
      <c r="AG47" s="254"/>
      <c r="AH47" s="304"/>
      <c r="AI47" s="305"/>
      <c r="AJ47" s="333"/>
      <c r="AK47" s="213"/>
      <c r="AL47" s="247">
        <f t="shared" si="0"/>
        <v>0.05</v>
      </c>
      <c r="AM47" s="215">
        <v>750</v>
      </c>
      <c r="AN47" s="215">
        <f t="shared" si="1"/>
        <v>37.5</v>
      </c>
      <c r="AO47" s="214"/>
    </row>
    <row r="48" spans="1:41" ht="15" customHeight="1">
      <c r="A48" s="274" t="s">
        <v>187</v>
      </c>
      <c r="B48" s="275"/>
      <c r="C48" s="275"/>
      <c r="D48" s="275"/>
      <c r="E48" s="276"/>
      <c r="F48" s="210"/>
      <c r="G48" s="211" t="s">
        <v>283</v>
      </c>
      <c r="H48" s="265"/>
      <c r="I48" s="266"/>
      <c r="J48" s="212"/>
      <c r="K48" s="213"/>
      <c r="L48" s="212"/>
      <c r="M48" s="213"/>
      <c r="N48" s="264"/>
      <c r="O48" s="266"/>
      <c r="P48" s="212"/>
      <c r="Q48" s="213"/>
      <c r="R48" s="212"/>
      <c r="S48" s="213"/>
      <c r="T48" s="212"/>
      <c r="U48" s="213"/>
      <c r="V48" s="212"/>
      <c r="W48" s="213"/>
      <c r="X48" s="212"/>
      <c r="Y48" s="213"/>
      <c r="Z48" s="212"/>
      <c r="AA48" s="213"/>
      <c r="AB48" s="212"/>
      <c r="AC48" s="213"/>
      <c r="AD48" s="212"/>
      <c r="AE48" s="213"/>
      <c r="AF48" s="212"/>
      <c r="AG48" s="254"/>
      <c r="AH48" s="248"/>
      <c r="AI48" s="250"/>
      <c r="AJ48" s="333"/>
      <c r="AK48" s="213"/>
      <c r="AL48" s="247">
        <f t="shared" si="0"/>
        <v>0</v>
      </c>
      <c r="AM48" s="215">
        <v>800</v>
      </c>
      <c r="AN48" s="215">
        <f t="shared" si="1"/>
        <v>0</v>
      </c>
      <c r="AO48" s="214"/>
    </row>
    <row r="49" spans="1:41" ht="12" customHeight="1">
      <c r="A49" s="495" t="s">
        <v>459</v>
      </c>
      <c r="B49" s="275"/>
      <c r="C49" s="275"/>
      <c r="D49" s="275"/>
      <c r="E49" s="276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12"/>
      <c r="U49" s="213"/>
      <c r="V49" s="212"/>
      <c r="W49" s="213"/>
      <c r="X49" s="389">
        <v>8.0000000000000002E-3</v>
      </c>
      <c r="Y49" s="266">
        <f>X49*AL23</f>
        <v>0.4</v>
      </c>
      <c r="Z49" s="212"/>
      <c r="AA49" s="213"/>
      <c r="AB49" s="212"/>
      <c r="AC49" s="213"/>
      <c r="AD49" s="212"/>
      <c r="AE49" s="213"/>
      <c r="AF49" s="212"/>
      <c r="AG49" s="254"/>
      <c r="AH49" s="248"/>
      <c r="AI49" s="250"/>
      <c r="AJ49" s="333"/>
      <c r="AK49" s="213"/>
      <c r="AL49" s="247">
        <f t="shared" si="0"/>
        <v>0.4</v>
      </c>
      <c r="AM49" s="215">
        <v>135</v>
      </c>
      <c r="AN49" s="215">
        <f t="shared" si="1"/>
        <v>54</v>
      </c>
      <c r="AO49" s="214"/>
    </row>
    <row r="50" spans="1:41" ht="1.2" customHeight="1">
      <c r="A50" s="274"/>
      <c r="B50" s="275"/>
      <c r="C50" s="275"/>
      <c r="D50" s="275"/>
      <c r="E50" s="276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/>
      <c r="W50" s="213"/>
      <c r="X50" s="212"/>
      <c r="Y50" s="213"/>
      <c r="Z50" s="212"/>
      <c r="AA50" s="213"/>
      <c r="AB50" s="212"/>
      <c r="AC50" s="213"/>
      <c r="AD50" s="212"/>
      <c r="AE50" s="213"/>
      <c r="AF50" s="212"/>
      <c r="AG50" s="254"/>
      <c r="AH50" s="248"/>
      <c r="AI50" s="250"/>
      <c r="AJ50" s="333"/>
      <c r="AK50" s="213"/>
      <c r="AL50" s="247">
        <f t="shared" si="0"/>
        <v>0</v>
      </c>
      <c r="AM50" s="214"/>
      <c r="AN50" s="214">
        <f t="shared" si="1"/>
        <v>0</v>
      </c>
      <c r="AO50" s="214"/>
    </row>
    <row r="51" spans="1:41" ht="11.4" hidden="1" customHeight="1">
      <c r="A51" s="274"/>
      <c r="B51" s="275"/>
      <c r="C51" s="275"/>
      <c r="D51" s="275"/>
      <c r="E51" s="276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2"/>
      <c r="Y51" s="213"/>
      <c r="Z51" s="212"/>
      <c r="AA51" s="213"/>
      <c r="AB51" s="212"/>
      <c r="AC51" s="213"/>
      <c r="AD51" s="212"/>
      <c r="AE51" s="213"/>
      <c r="AF51" s="212"/>
      <c r="AG51" s="254"/>
      <c r="AH51" s="248"/>
      <c r="AI51" s="250"/>
      <c r="AJ51" s="333"/>
      <c r="AK51" s="213"/>
      <c r="AL51" s="247">
        <f t="shared" si="0"/>
        <v>0</v>
      </c>
      <c r="AM51" s="214"/>
      <c r="AN51" s="214">
        <f t="shared" si="1"/>
        <v>0</v>
      </c>
      <c r="AO51" s="214"/>
    </row>
    <row r="52" spans="1:41" ht="14.4" hidden="1" customHeight="1">
      <c r="A52" s="274"/>
      <c r="B52" s="275"/>
      <c r="C52" s="275"/>
      <c r="D52" s="275"/>
      <c r="E52" s="276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2"/>
      <c r="Y52" s="213"/>
      <c r="Z52" s="212"/>
      <c r="AA52" s="213"/>
      <c r="AB52" s="212"/>
      <c r="AC52" s="213"/>
      <c r="AD52" s="212"/>
      <c r="AE52" s="213"/>
      <c r="AF52" s="212"/>
      <c r="AG52" s="254"/>
      <c r="AH52" s="248"/>
      <c r="AI52" s="250"/>
      <c r="AJ52" s="333"/>
      <c r="AK52" s="213"/>
      <c r="AL52" s="247">
        <f t="shared" si="0"/>
        <v>0</v>
      </c>
      <c r="AM52" s="214"/>
      <c r="AN52" s="214">
        <f t="shared" si="1"/>
        <v>0</v>
      </c>
      <c r="AO52" s="214"/>
    </row>
    <row r="53" spans="1:41" ht="15" hidden="1" customHeight="1">
      <c r="A53" s="274"/>
      <c r="B53" s="275"/>
      <c r="C53" s="275"/>
      <c r="D53" s="275"/>
      <c r="E53" s="276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2"/>
      <c r="Y53" s="213"/>
      <c r="Z53" s="212"/>
      <c r="AA53" s="213"/>
      <c r="AB53" s="212"/>
      <c r="AC53" s="213"/>
      <c r="AD53" s="212"/>
      <c r="AE53" s="213"/>
      <c r="AF53" s="212"/>
      <c r="AG53" s="254"/>
      <c r="AH53" s="248"/>
      <c r="AI53" s="250"/>
      <c r="AJ53" s="333"/>
      <c r="AK53" s="213"/>
      <c r="AL53" s="247">
        <f t="shared" si="0"/>
        <v>0</v>
      </c>
      <c r="AM53" s="214"/>
      <c r="AN53" s="214">
        <f t="shared" si="1"/>
        <v>0</v>
      </c>
      <c r="AO53" s="214"/>
    </row>
    <row r="54" spans="1:41" ht="15" hidden="1" customHeight="1">
      <c r="A54" s="274"/>
      <c r="B54" s="275"/>
      <c r="C54" s="275"/>
      <c r="D54" s="275"/>
      <c r="E54" s="276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2"/>
      <c r="Y54" s="213"/>
      <c r="Z54" s="212"/>
      <c r="AA54" s="213"/>
      <c r="AB54" s="212"/>
      <c r="AC54" s="213"/>
      <c r="AD54" s="212"/>
      <c r="AE54" s="213"/>
      <c r="AF54" s="212"/>
      <c r="AG54" s="254"/>
      <c r="AH54" s="248"/>
      <c r="AI54" s="250"/>
      <c r="AJ54" s="333"/>
      <c r="AK54" s="213"/>
      <c r="AL54" s="247">
        <f t="shared" si="0"/>
        <v>0</v>
      </c>
      <c r="AM54" s="214"/>
      <c r="AN54" s="214">
        <f t="shared" si="1"/>
        <v>0</v>
      </c>
      <c r="AO54" s="214"/>
    </row>
    <row r="55" spans="1:41" ht="14.4" hidden="1" customHeight="1">
      <c r="A55" s="274"/>
      <c r="B55" s="275"/>
      <c r="C55" s="275"/>
      <c r="D55" s="275"/>
      <c r="E55" s="276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2"/>
      <c r="Y55" s="213"/>
      <c r="Z55" s="212"/>
      <c r="AA55" s="213"/>
      <c r="AB55" s="212"/>
      <c r="AC55" s="213"/>
      <c r="AD55" s="212"/>
      <c r="AE55" s="213"/>
      <c r="AF55" s="212"/>
      <c r="AG55" s="254"/>
      <c r="AH55" s="248"/>
      <c r="AI55" s="250"/>
      <c r="AJ55" s="333"/>
      <c r="AK55" s="213"/>
      <c r="AL55" s="247">
        <f t="shared" si="0"/>
        <v>0</v>
      </c>
      <c r="AM55" s="214"/>
      <c r="AN55" s="214">
        <f t="shared" si="1"/>
        <v>0</v>
      </c>
      <c r="AO55" s="214"/>
    </row>
    <row r="56" spans="1:41" ht="16.8" hidden="1" customHeight="1">
      <c r="A56" s="274"/>
      <c r="B56" s="275"/>
      <c r="C56" s="275"/>
      <c r="D56" s="275"/>
      <c r="E56" s="276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2"/>
      <c r="Y56" s="213"/>
      <c r="Z56" s="212"/>
      <c r="AA56" s="213"/>
      <c r="AB56" s="212"/>
      <c r="AC56" s="213"/>
      <c r="AD56" s="212"/>
      <c r="AE56" s="213"/>
      <c r="AF56" s="212"/>
      <c r="AG56" s="254"/>
      <c r="AH56" s="248"/>
      <c r="AI56" s="250"/>
      <c r="AJ56" s="333"/>
      <c r="AK56" s="213"/>
      <c r="AL56" s="247">
        <f t="shared" si="0"/>
        <v>0</v>
      </c>
      <c r="AM56" s="214"/>
      <c r="AN56" s="214">
        <f t="shared" si="1"/>
        <v>0</v>
      </c>
      <c r="AO56" s="214"/>
    </row>
    <row r="57" spans="1:41" ht="10.199999999999999" hidden="1" customHeight="1">
      <c r="A57" s="274"/>
      <c r="B57" s="275"/>
      <c r="C57" s="275"/>
      <c r="D57" s="275"/>
      <c r="E57" s="276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12"/>
      <c r="AG57" s="254"/>
      <c r="AH57" s="248"/>
      <c r="AI57" s="250"/>
      <c r="AJ57" s="333"/>
      <c r="AK57" s="213"/>
      <c r="AL57" s="247">
        <f t="shared" ref="AL57:AL74" si="2">I57+K57+M57+O57+Q57+S57+U57+W57+Y57+AA57+AC57+AE57+AG57+AI57+AK57</f>
        <v>0</v>
      </c>
      <c r="AM57" s="214"/>
      <c r="AN57" s="214">
        <f t="shared" si="1"/>
        <v>0</v>
      </c>
      <c r="AO57" s="214"/>
    </row>
    <row r="58" spans="1:41" ht="16.2" hidden="1" customHeight="1">
      <c r="A58" s="274"/>
      <c r="B58" s="275"/>
      <c r="C58" s="275"/>
      <c r="D58" s="275"/>
      <c r="E58" s="276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2"/>
      <c r="Y58" s="213"/>
      <c r="Z58" s="212"/>
      <c r="AA58" s="213"/>
      <c r="AB58" s="212"/>
      <c r="AC58" s="213"/>
      <c r="AD58" s="212"/>
      <c r="AE58" s="213"/>
      <c r="AF58" s="212"/>
      <c r="AG58" s="254"/>
      <c r="AH58" s="248"/>
      <c r="AI58" s="250"/>
      <c r="AJ58" s="333"/>
      <c r="AK58" s="213"/>
      <c r="AL58" s="247">
        <f t="shared" si="2"/>
        <v>0</v>
      </c>
      <c r="AM58" s="214"/>
      <c r="AN58" s="214">
        <f t="shared" si="1"/>
        <v>0</v>
      </c>
      <c r="AO58" s="214"/>
    </row>
    <row r="59" spans="1:41" ht="9.6" hidden="1" customHeight="1">
      <c r="A59" s="274"/>
      <c r="B59" s="275"/>
      <c r="C59" s="275"/>
      <c r="D59" s="275"/>
      <c r="E59" s="276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2"/>
      <c r="Y59" s="213"/>
      <c r="Z59" s="212"/>
      <c r="AA59" s="213"/>
      <c r="AB59" s="212"/>
      <c r="AC59" s="213"/>
      <c r="AD59" s="212"/>
      <c r="AE59" s="213"/>
      <c r="AF59" s="212"/>
      <c r="AG59" s="254"/>
      <c r="AH59" s="248"/>
      <c r="AI59" s="250"/>
      <c r="AJ59" s="333"/>
      <c r="AK59" s="213"/>
      <c r="AL59" s="247">
        <f t="shared" si="2"/>
        <v>0</v>
      </c>
      <c r="AM59" s="214"/>
      <c r="AN59" s="214">
        <f t="shared" si="1"/>
        <v>0</v>
      </c>
      <c r="AO59" s="214"/>
    </row>
    <row r="60" spans="1:41" ht="14.4" hidden="1" customHeight="1">
      <c r="A60" s="274"/>
      <c r="B60" s="275"/>
      <c r="C60" s="275"/>
      <c r="D60" s="275"/>
      <c r="E60" s="276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2"/>
      <c r="Y60" s="213"/>
      <c r="Z60" s="212"/>
      <c r="AA60" s="213"/>
      <c r="AB60" s="212"/>
      <c r="AC60" s="213"/>
      <c r="AD60" s="212"/>
      <c r="AE60" s="213"/>
      <c r="AF60" s="212"/>
      <c r="AG60" s="254"/>
      <c r="AH60" s="248"/>
      <c r="AI60" s="250"/>
      <c r="AJ60" s="333"/>
      <c r="AK60" s="213"/>
      <c r="AL60" s="247">
        <f t="shared" si="2"/>
        <v>0</v>
      </c>
      <c r="AM60" s="214"/>
      <c r="AN60" s="214">
        <f t="shared" si="1"/>
        <v>0</v>
      </c>
      <c r="AO60" s="214"/>
    </row>
    <row r="61" spans="1:41" ht="15.6" hidden="1" customHeight="1">
      <c r="A61" s="274"/>
      <c r="B61" s="275"/>
      <c r="C61" s="275"/>
      <c r="D61" s="275"/>
      <c r="E61" s="276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2"/>
      <c r="Y61" s="213"/>
      <c r="Z61" s="212"/>
      <c r="AA61" s="213"/>
      <c r="AB61" s="212"/>
      <c r="AC61" s="213"/>
      <c r="AD61" s="212"/>
      <c r="AE61" s="213"/>
      <c r="AF61" s="212"/>
      <c r="AG61" s="254"/>
      <c r="AH61" s="248"/>
      <c r="AI61" s="250"/>
      <c r="AJ61" s="333"/>
      <c r="AK61" s="213"/>
      <c r="AL61" s="247">
        <f t="shared" si="2"/>
        <v>0</v>
      </c>
      <c r="AM61" s="214"/>
      <c r="AN61" s="214">
        <f t="shared" si="1"/>
        <v>0</v>
      </c>
      <c r="AO61" s="214"/>
    </row>
    <row r="62" spans="1:41" ht="13.2" hidden="1" customHeight="1">
      <c r="A62" s="274"/>
      <c r="B62" s="275"/>
      <c r="C62" s="275"/>
      <c r="D62" s="275"/>
      <c r="E62" s="276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2"/>
      <c r="Y62" s="213"/>
      <c r="Z62" s="212"/>
      <c r="AA62" s="213"/>
      <c r="AB62" s="212"/>
      <c r="AC62" s="213"/>
      <c r="AD62" s="212"/>
      <c r="AE62" s="213"/>
      <c r="AF62" s="212"/>
      <c r="AG62" s="254"/>
      <c r="AH62" s="248"/>
      <c r="AI62" s="250"/>
      <c r="AJ62" s="333"/>
      <c r="AK62" s="213"/>
      <c r="AL62" s="247">
        <f t="shared" si="2"/>
        <v>0</v>
      </c>
      <c r="AM62" s="214"/>
      <c r="AN62" s="214">
        <f t="shared" si="1"/>
        <v>0</v>
      </c>
      <c r="AO62" s="214"/>
    </row>
    <row r="63" spans="1:41" ht="19.2" hidden="1" customHeight="1">
      <c r="A63" s="581"/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2"/>
      <c r="Y63" s="213"/>
      <c r="Z63" s="212"/>
      <c r="AA63" s="213"/>
      <c r="AB63" s="212"/>
      <c r="AC63" s="213"/>
      <c r="AD63" s="212"/>
      <c r="AE63" s="213"/>
      <c r="AF63" s="212"/>
      <c r="AG63" s="254"/>
      <c r="AH63" s="248"/>
      <c r="AI63" s="250"/>
      <c r="AJ63" s="333"/>
      <c r="AK63" s="213"/>
      <c r="AL63" s="247">
        <f t="shared" si="2"/>
        <v>0</v>
      </c>
      <c r="AM63" s="214"/>
      <c r="AN63" s="214">
        <f t="shared" si="1"/>
        <v>0</v>
      </c>
      <c r="AO63" s="214"/>
    </row>
    <row r="64" spans="1:41" ht="8.4" hidden="1" customHeight="1">
      <c r="A64" s="581"/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2"/>
      <c r="Y64" s="213"/>
      <c r="Z64" s="212"/>
      <c r="AA64" s="213"/>
      <c r="AB64" s="212"/>
      <c r="AC64" s="213"/>
      <c r="AD64" s="212"/>
      <c r="AE64" s="213"/>
      <c r="AF64" s="212"/>
      <c r="AG64" s="254"/>
      <c r="AH64" s="248"/>
      <c r="AI64" s="250"/>
      <c r="AJ64" s="333"/>
      <c r="AK64" s="213"/>
      <c r="AL64" s="247">
        <f t="shared" si="2"/>
        <v>0</v>
      </c>
      <c r="AM64" s="214"/>
      <c r="AN64" s="214">
        <f t="shared" si="1"/>
        <v>0</v>
      </c>
      <c r="AO64" s="214"/>
    </row>
    <row r="65" spans="1:41" ht="15.6" hidden="1" customHeight="1">
      <c r="A65" s="581"/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2"/>
      <c r="Y65" s="213"/>
      <c r="Z65" s="212"/>
      <c r="AA65" s="213"/>
      <c r="AB65" s="212"/>
      <c r="AC65" s="213"/>
      <c r="AD65" s="212"/>
      <c r="AE65" s="213"/>
      <c r="AF65" s="212"/>
      <c r="AG65" s="254"/>
      <c r="AH65" s="248"/>
      <c r="AI65" s="250"/>
      <c r="AJ65" s="333"/>
      <c r="AK65" s="213"/>
      <c r="AL65" s="247">
        <f t="shared" si="2"/>
        <v>0</v>
      </c>
      <c r="AM65" s="214"/>
      <c r="AN65" s="214">
        <f t="shared" si="1"/>
        <v>0</v>
      </c>
      <c r="AO65" s="214"/>
    </row>
    <row r="66" spans="1:41" ht="11.4" hidden="1" customHeight="1">
      <c r="A66" s="274"/>
      <c r="B66" s="275"/>
      <c r="C66" s="275"/>
      <c r="D66" s="275"/>
      <c r="E66" s="276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2"/>
      <c r="Y66" s="213"/>
      <c r="Z66" s="212"/>
      <c r="AA66" s="213"/>
      <c r="AB66" s="212"/>
      <c r="AC66" s="213"/>
      <c r="AD66" s="212"/>
      <c r="AE66" s="213"/>
      <c r="AF66" s="212"/>
      <c r="AG66" s="254"/>
      <c r="AH66" s="248"/>
      <c r="AI66" s="250"/>
      <c r="AJ66" s="333"/>
      <c r="AK66" s="213"/>
      <c r="AL66" s="247">
        <f t="shared" si="2"/>
        <v>0</v>
      </c>
      <c r="AM66" s="214"/>
      <c r="AN66" s="214">
        <f t="shared" si="1"/>
        <v>0</v>
      </c>
      <c r="AO66" s="214"/>
    </row>
    <row r="67" spans="1:41" ht="14.4" hidden="1" customHeight="1">
      <c r="A67" s="581"/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2"/>
      <c r="Y67" s="213"/>
      <c r="Z67" s="212"/>
      <c r="AA67" s="213"/>
      <c r="AB67" s="212"/>
      <c r="AC67" s="213"/>
      <c r="AD67" s="212"/>
      <c r="AE67" s="213"/>
      <c r="AF67" s="212"/>
      <c r="AG67" s="254"/>
      <c r="AH67" s="248"/>
      <c r="AI67" s="250"/>
      <c r="AJ67" s="333"/>
      <c r="AK67" s="213"/>
      <c r="AL67" s="247">
        <f t="shared" si="2"/>
        <v>0</v>
      </c>
      <c r="AM67" s="214"/>
      <c r="AN67" s="214">
        <f t="shared" si="1"/>
        <v>0</v>
      </c>
      <c r="AO67" s="214"/>
    </row>
    <row r="68" spans="1:41" ht="9" hidden="1" customHeight="1">
      <c r="A68" s="581"/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2"/>
      <c r="Y68" s="213"/>
      <c r="Z68" s="212"/>
      <c r="AA68" s="213"/>
      <c r="AB68" s="212"/>
      <c r="AC68" s="213"/>
      <c r="AD68" s="212"/>
      <c r="AE68" s="213"/>
      <c r="AF68" s="212"/>
      <c r="AG68" s="254"/>
      <c r="AH68" s="248"/>
      <c r="AI68" s="250"/>
      <c r="AJ68" s="333"/>
      <c r="AK68" s="213"/>
      <c r="AL68" s="247">
        <f t="shared" si="2"/>
        <v>0</v>
      </c>
      <c r="AM68" s="214"/>
      <c r="AN68" s="214">
        <f t="shared" si="1"/>
        <v>0</v>
      </c>
      <c r="AO68" s="214"/>
    </row>
    <row r="69" spans="1:41" ht="8.4" hidden="1" customHeight="1">
      <c r="A69" s="581"/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2"/>
      <c r="Y69" s="213"/>
      <c r="Z69" s="212"/>
      <c r="AA69" s="213"/>
      <c r="AB69" s="212"/>
      <c r="AC69" s="213"/>
      <c r="AD69" s="212"/>
      <c r="AE69" s="213"/>
      <c r="AF69" s="212"/>
      <c r="AG69" s="254"/>
      <c r="AH69" s="248"/>
      <c r="AI69" s="250"/>
      <c r="AJ69" s="333"/>
      <c r="AK69" s="213"/>
      <c r="AL69" s="247">
        <f t="shared" si="2"/>
        <v>0</v>
      </c>
      <c r="AM69" s="214"/>
      <c r="AN69" s="214">
        <f t="shared" si="1"/>
        <v>0</v>
      </c>
      <c r="AO69" s="214"/>
    </row>
    <row r="70" spans="1:41" ht="10.199999999999999" hidden="1" customHeight="1">
      <c r="A70" s="581"/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2"/>
      <c r="Y70" s="213"/>
      <c r="Z70" s="212"/>
      <c r="AA70" s="213"/>
      <c r="AB70" s="212"/>
      <c r="AC70" s="213"/>
      <c r="AD70" s="212"/>
      <c r="AE70" s="213"/>
      <c r="AF70" s="212"/>
      <c r="AG70" s="254"/>
      <c r="AH70" s="259"/>
      <c r="AI70" s="260"/>
      <c r="AJ70" s="212"/>
      <c r="AK70" s="213"/>
      <c r="AL70" s="247">
        <f t="shared" si="2"/>
        <v>0</v>
      </c>
      <c r="AM70" s="214"/>
      <c r="AN70" s="214">
        <f t="shared" si="1"/>
        <v>0</v>
      </c>
      <c r="AO70" s="214"/>
    </row>
    <row r="71" spans="1:41" ht="12" hidden="1" customHeight="1">
      <c r="A71" s="581"/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2"/>
      <c r="Y71" s="213"/>
      <c r="Z71" s="212"/>
      <c r="AA71" s="213"/>
      <c r="AB71" s="212"/>
      <c r="AC71" s="213"/>
      <c r="AD71" s="212"/>
      <c r="AE71" s="213"/>
      <c r="AF71" s="212"/>
      <c r="AG71" s="254"/>
      <c r="AH71" s="248"/>
      <c r="AI71" s="250"/>
      <c r="AJ71" s="333"/>
      <c r="AK71" s="213"/>
      <c r="AL71" s="247">
        <f t="shared" si="2"/>
        <v>0</v>
      </c>
      <c r="AM71" s="214"/>
      <c r="AN71" s="214">
        <f t="shared" si="1"/>
        <v>0</v>
      </c>
      <c r="AO71" s="214"/>
    </row>
    <row r="72" spans="1:41" ht="12" hidden="1" customHeight="1">
      <c r="A72" s="581"/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2"/>
      <c r="Y72" s="213"/>
      <c r="Z72" s="212"/>
      <c r="AA72" s="213"/>
      <c r="AB72" s="212"/>
      <c r="AC72" s="213"/>
      <c r="AD72" s="212"/>
      <c r="AE72" s="213"/>
      <c r="AF72" s="212"/>
      <c r="AG72" s="254"/>
      <c r="AH72" s="248"/>
      <c r="AI72" s="250"/>
      <c r="AJ72" s="333"/>
      <c r="AK72" s="213"/>
      <c r="AL72" s="247">
        <f t="shared" si="2"/>
        <v>0</v>
      </c>
      <c r="AM72" s="214"/>
      <c r="AN72" s="214">
        <f t="shared" si="1"/>
        <v>0</v>
      </c>
      <c r="AO72" s="214"/>
    </row>
    <row r="73" spans="1:41" ht="12.6" hidden="1" customHeight="1">
      <c r="A73" s="581"/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2"/>
      <c r="Y73" s="213"/>
      <c r="Z73" s="212"/>
      <c r="AA73" s="213"/>
      <c r="AB73" s="212"/>
      <c r="AC73" s="213"/>
      <c r="AD73" s="212"/>
      <c r="AE73" s="213"/>
      <c r="AF73" s="212"/>
      <c r="AG73" s="254"/>
      <c r="AH73" s="248"/>
      <c r="AI73" s="250"/>
      <c r="AJ73" s="333"/>
      <c r="AK73" s="213"/>
      <c r="AL73" s="247">
        <f t="shared" si="2"/>
        <v>0</v>
      </c>
      <c r="AM73" s="214"/>
      <c r="AN73" s="214">
        <f t="shared" si="1"/>
        <v>0</v>
      </c>
      <c r="AO73" s="214"/>
    </row>
    <row r="74" spans="1:41">
      <c r="A74" s="581" t="s">
        <v>58</v>
      </c>
      <c r="B74" s="582"/>
      <c r="C74" s="582"/>
      <c r="D74" s="582"/>
      <c r="E74" s="583"/>
      <c r="F74" s="210"/>
      <c r="G74" s="211" t="s">
        <v>326</v>
      </c>
      <c r="H74" s="265">
        <v>8.4000000000000005E-2</v>
      </c>
      <c r="I74" s="266">
        <f>H74*AL23</f>
        <v>4.2</v>
      </c>
      <c r="J74" s="212"/>
      <c r="K74" s="213"/>
      <c r="L74" s="212"/>
      <c r="M74" s="213"/>
      <c r="N74" s="212"/>
      <c r="O74" s="213"/>
      <c r="P74" s="264">
        <v>0.11</v>
      </c>
      <c r="Q74" s="266">
        <f>P74*AL23</f>
        <v>5.5</v>
      </c>
      <c r="R74" s="212"/>
      <c r="S74" s="213"/>
      <c r="T74" s="264"/>
      <c r="U74" s="266"/>
      <c r="V74" s="212">
        <v>0.19819999999999999</v>
      </c>
      <c r="W74" s="266">
        <f>V74*AL23</f>
        <v>9.91</v>
      </c>
      <c r="X74" s="212"/>
      <c r="Y74" s="213"/>
      <c r="Z74" s="212"/>
      <c r="AA74" s="213"/>
      <c r="AB74" s="212"/>
      <c r="AC74" s="213"/>
      <c r="AD74" s="264"/>
      <c r="AE74" s="266"/>
      <c r="AF74" s="264">
        <v>0.2</v>
      </c>
      <c r="AG74" s="303">
        <f>AF74*AL23</f>
        <v>10</v>
      </c>
      <c r="AH74" s="248"/>
      <c r="AI74" s="250"/>
      <c r="AJ74" s="333"/>
      <c r="AK74" s="213"/>
      <c r="AL74" s="247">
        <f t="shared" si="2"/>
        <v>29.61</v>
      </c>
      <c r="AM74" s="214"/>
      <c r="AN74" s="214">
        <f t="shared" si="1"/>
        <v>0</v>
      </c>
      <c r="AO74" s="214"/>
    </row>
    <row r="75" spans="1:41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200"/>
      <c r="Y75" s="198"/>
      <c r="Z75" s="200"/>
      <c r="AA75" s="198"/>
      <c r="AB75" s="200"/>
      <c r="AC75" s="198"/>
      <c r="AD75" s="200"/>
      <c r="AE75" s="198"/>
      <c r="AF75" s="200"/>
      <c r="AG75" s="255"/>
      <c r="AH75" s="259"/>
      <c r="AI75" s="260"/>
      <c r="AJ75" s="306"/>
      <c r="AK75" s="198"/>
      <c r="AL75" s="247"/>
      <c r="AM75" s="247"/>
      <c r="AN75" s="268">
        <f>SUM(AN25:AN74)</f>
        <v>9517.2843478241994</v>
      </c>
      <c r="AO75" s="269"/>
    </row>
    <row r="76" spans="1:41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200"/>
      <c r="Y76" s="198"/>
      <c r="Z76" s="200"/>
      <c r="AA76" s="198"/>
      <c r="AB76" s="200"/>
      <c r="AC76" s="198"/>
      <c r="AD76" s="200"/>
      <c r="AE76" s="198"/>
      <c r="AF76" s="200"/>
      <c r="AG76" s="306"/>
      <c r="AH76" s="200"/>
      <c r="AI76" s="198"/>
      <c r="AJ76" s="306"/>
      <c r="AK76" s="198"/>
      <c r="AL76" s="197"/>
      <c r="AM76" s="197"/>
      <c r="AN76" s="197"/>
      <c r="AO76" s="197"/>
    </row>
    <row r="77" spans="1:41">
      <c r="A77" s="187" t="s">
        <v>354</v>
      </c>
      <c r="B77" s="187"/>
      <c r="C77" s="187"/>
      <c r="D77" s="187"/>
      <c r="E77" s="187"/>
      <c r="F77" s="306"/>
      <c r="G77" s="306"/>
      <c r="H77" s="306"/>
      <c r="I77" s="306"/>
      <c r="J77" s="189"/>
      <c r="K77" s="189"/>
      <c r="L77" s="187"/>
      <c r="M77" s="187"/>
      <c r="N77" s="306"/>
      <c r="O77" s="306"/>
      <c r="P77" s="306"/>
      <c r="Q77" s="306"/>
      <c r="R77" s="187"/>
      <c r="S77" s="187"/>
      <c r="T77" s="187"/>
      <c r="U77" s="187"/>
      <c r="V77" s="187"/>
      <c r="W77" s="187" t="s">
        <v>339</v>
      </c>
      <c r="X77" s="187"/>
      <c r="Y77" s="306"/>
      <c r="Z77" s="216"/>
      <c r="AA77" s="189"/>
      <c r="AB77" s="187"/>
      <c r="AC77" s="306"/>
      <c r="AD77" s="306"/>
      <c r="AE77" s="306"/>
      <c r="AF77" s="306"/>
      <c r="AG77" s="187"/>
      <c r="AH77" s="187"/>
      <c r="AI77" s="187"/>
      <c r="AJ77" s="187"/>
      <c r="AK77" s="187"/>
      <c r="AL77" s="187"/>
      <c r="AM77" s="187"/>
      <c r="AN77" s="187"/>
      <c r="AO77" s="187"/>
    </row>
    <row r="78" spans="1:41">
      <c r="A78" s="187"/>
      <c r="B78" s="187"/>
      <c r="C78" s="187"/>
      <c r="D78" s="187"/>
      <c r="E78" s="187"/>
      <c r="F78" s="187"/>
      <c r="G78" s="272" t="s">
        <v>292</v>
      </c>
      <c r="H78" s="272"/>
      <c r="I78" s="272"/>
      <c r="J78" s="272"/>
      <c r="K78" s="272"/>
      <c r="L78" s="272"/>
      <c r="M78" s="272"/>
      <c r="N78" s="272"/>
      <c r="O78" s="272" t="s">
        <v>293</v>
      </c>
      <c r="P78" s="272"/>
      <c r="Q78" s="272"/>
      <c r="R78" s="272"/>
      <c r="S78" s="272"/>
      <c r="T78" s="272"/>
      <c r="U78" s="272"/>
      <c r="V78" s="187"/>
      <c r="W78" s="187"/>
      <c r="X78" s="187"/>
      <c r="Y78" s="187"/>
      <c r="Z78" s="187" t="s">
        <v>292</v>
      </c>
      <c r="AA78" s="187"/>
      <c r="AB78" s="187"/>
      <c r="AC78" s="187"/>
      <c r="AD78" s="272" t="s">
        <v>293</v>
      </c>
      <c r="AE78" s="272"/>
      <c r="AF78" s="272"/>
      <c r="AG78" s="272"/>
      <c r="AH78" s="272"/>
      <c r="AI78" s="272"/>
      <c r="AJ78" s="272"/>
      <c r="AK78" s="187"/>
      <c r="AL78" s="187"/>
      <c r="AM78" s="187"/>
      <c r="AN78" s="187"/>
      <c r="AO78" s="187"/>
    </row>
    <row r="79" spans="1:41">
      <c r="A79" s="327" t="s">
        <v>378</v>
      </c>
      <c r="B79" s="327"/>
      <c r="C79" s="327"/>
      <c r="D79" s="327"/>
      <c r="E79" s="327"/>
      <c r="F79" s="328"/>
      <c r="G79" s="328"/>
      <c r="H79" s="219"/>
      <c r="I79" s="219"/>
      <c r="J79" s="219"/>
      <c r="K79" s="219"/>
      <c r="L79" s="220"/>
      <c r="M79" s="220"/>
      <c r="N79" s="273"/>
      <c r="O79" s="219"/>
      <c r="P79" s="219"/>
      <c r="Q79" s="219"/>
      <c r="R79" s="219"/>
      <c r="S79" s="220"/>
      <c r="T79" s="220"/>
      <c r="U79" s="220"/>
      <c r="V79" s="220"/>
      <c r="W79" s="270" t="s">
        <v>379</v>
      </c>
      <c r="X79" s="270"/>
      <c r="Y79" s="219"/>
      <c r="Z79" s="219"/>
      <c r="AA79" s="219"/>
      <c r="AB79" s="220"/>
      <c r="AC79" s="219"/>
      <c r="AD79" s="219"/>
      <c r="AE79" s="330"/>
      <c r="AF79" s="216"/>
      <c r="AG79" s="220"/>
      <c r="AH79" s="270"/>
      <c r="AI79" s="55"/>
      <c r="AJ79" s="55"/>
      <c r="AL79" s="220"/>
      <c r="AM79" s="220"/>
      <c r="AN79" s="220"/>
      <c r="AO79" s="270"/>
    </row>
    <row r="80" spans="1:41">
      <c r="A80" s="327"/>
      <c r="B80" s="327"/>
      <c r="C80" s="327"/>
      <c r="D80" s="327"/>
      <c r="E80" s="327"/>
      <c r="F80" s="327"/>
      <c r="G80" s="327"/>
      <c r="H80" s="329" t="s">
        <v>292</v>
      </c>
      <c r="I80" s="329"/>
      <c r="J80" s="329"/>
      <c r="K80" s="329"/>
      <c r="L80" s="220"/>
      <c r="M80" s="220"/>
      <c r="N80" s="606" t="s">
        <v>293</v>
      </c>
      <c r="O80" s="606"/>
      <c r="P80" s="606"/>
      <c r="Q80" s="606"/>
      <c r="R80" s="606"/>
      <c r="S80" s="220"/>
      <c r="T80" s="220"/>
      <c r="U80" s="220"/>
      <c r="V80" s="220"/>
      <c r="W80" s="270"/>
      <c r="X80" s="270"/>
      <c r="Y80" s="220" t="s">
        <v>292</v>
      </c>
      <c r="Z80" s="220"/>
      <c r="AA80" s="220"/>
      <c r="AB80" s="220"/>
      <c r="AC80" s="220" t="s">
        <v>293</v>
      </c>
      <c r="AD80" s="220"/>
      <c r="AE80" s="220"/>
      <c r="AF80" s="220"/>
      <c r="AG80" s="220"/>
      <c r="AH80" s="220"/>
      <c r="AI80" s="220"/>
      <c r="AJ80" s="220"/>
      <c r="AL80" s="220"/>
      <c r="AM80" s="220"/>
      <c r="AN80" s="220"/>
      <c r="AO80" s="220"/>
    </row>
    <row r="81" spans="1:41">
      <c r="A81" s="590"/>
      <c r="B81" s="590"/>
      <c r="C81" s="590"/>
      <c r="D81" s="590"/>
      <c r="E81" s="590"/>
      <c r="F81" s="590"/>
      <c r="G81" s="590"/>
      <c r="H81" s="599"/>
      <c r="I81" s="599"/>
      <c r="J81" s="599"/>
      <c r="K81" s="599"/>
      <c r="L81" s="599"/>
      <c r="M81" s="599"/>
      <c r="N81" s="301"/>
      <c r="O81" s="599"/>
      <c r="P81" s="599"/>
      <c r="Q81" s="599"/>
      <c r="R81" s="599"/>
      <c r="S81" s="599"/>
      <c r="T81" s="599"/>
      <c r="U81" s="599"/>
      <c r="V81" s="599"/>
      <c r="W81" s="599"/>
      <c r="X81" s="599"/>
      <c r="Y81" s="270"/>
      <c r="Z81" s="270"/>
      <c r="AA81" s="270"/>
      <c r="AB81" s="270"/>
      <c r="AC81" s="270"/>
      <c r="AD81" s="270"/>
      <c r="AE81" s="590"/>
      <c r="AF81" s="590"/>
      <c r="AG81" s="590"/>
      <c r="AH81" s="590"/>
      <c r="AI81" s="590"/>
      <c r="AJ81" s="220"/>
      <c r="AK81" s="220"/>
      <c r="AL81" s="220"/>
      <c r="AM81" s="220"/>
      <c r="AN81" s="220"/>
      <c r="AO81" s="270"/>
    </row>
    <row r="82" spans="1:41">
      <c r="A82" s="590"/>
      <c r="B82" s="590"/>
      <c r="C82" s="590"/>
      <c r="D82" s="590"/>
      <c r="E82" s="590"/>
      <c r="F82" s="590"/>
      <c r="G82" s="590"/>
      <c r="H82" s="591"/>
      <c r="I82" s="591"/>
      <c r="J82" s="591"/>
      <c r="K82" s="591"/>
      <c r="L82" s="591"/>
      <c r="M82" s="591"/>
      <c r="N82" s="27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1"/>
      <c r="AJ82" s="220"/>
      <c r="AK82" s="220"/>
      <c r="AL82" s="220"/>
      <c r="AM82" s="220"/>
      <c r="AN82" s="220"/>
      <c r="AO82" s="220"/>
    </row>
  </sheetData>
  <mergeCells count="106">
    <mergeCell ref="AJ24:AK24"/>
    <mergeCell ref="A81:G81"/>
    <mergeCell ref="H81:M81"/>
    <mergeCell ref="O81:X81"/>
    <mergeCell ref="AE81:AI81"/>
    <mergeCell ref="A82:G82"/>
    <mergeCell ref="H82:M82"/>
    <mergeCell ref="O82:X82"/>
    <mergeCell ref="N80:R80"/>
    <mergeCell ref="AH24:AI24"/>
    <mergeCell ref="A74:E74"/>
    <mergeCell ref="A75:E76"/>
    <mergeCell ref="A69:E69"/>
    <mergeCell ref="A70:E70"/>
    <mergeCell ref="A71:E71"/>
    <mergeCell ref="A72:E72"/>
    <mergeCell ref="A73:E73"/>
    <mergeCell ref="A64:E64"/>
    <mergeCell ref="A65:E65"/>
    <mergeCell ref="A67:E67"/>
    <mergeCell ref="A68:E68"/>
    <mergeCell ref="A63:E63"/>
    <mergeCell ref="A44:E44"/>
    <mergeCell ref="A45:E45"/>
    <mergeCell ref="A46:E46"/>
    <mergeCell ref="A34:E34"/>
    <mergeCell ref="A35:E35"/>
    <mergeCell ref="A37:E37"/>
    <mergeCell ref="A29:E29"/>
    <mergeCell ref="A30:E30"/>
    <mergeCell ref="A31:E31"/>
    <mergeCell ref="A32:E32"/>
    <mergeCell ref="A33:E33"/>
    <mergeCell ref="A25:E25"/>
    <mergeCell ref="A26:E26"/>
    <mergeCell ref="A27:E27"/>
    <mergeCell ref="A28:E28"/>
    <mergeCell ref="Z24:AA24"/>
    <mergeCell ref="AB24:AC24"/>
    <mergeCell ref="AD24:AE24"/>
    <mergeCell ref="AF24:AG24"/>
    <mergeCell ref="P24:Q24"/>
    <mergeCell ref="R24:S24"/>
    <mergeCell ref="T24:U24"/>
    <mergeCell ref="V24:W24"/>
    <mergeCell ref="X24:Y24"/>
    <mergeCell ref="A24:E24"/>
    <mergeCell ref="H24:I24"/>
    <mergeCell ref="J24:K24"/>
    <mergeCell ref="L24:M24"/>
    <mergeCell ref="N24:O24"/>
    <mergeCell ref="AL22:AN22"/>
    <mergeCell ref="A23:E23"/>
    <mergeCell ref="H23:O23"/>
    <mergeCell ref="P23:Y23"/>
    <mergeCell ref="AD21:AE21"/>
    <mergeCell ref="AF21:AG21"/>
    <mergeCell ref="A22:E22"/>
    <mergeCell ref="T21:U21"/>
    <mergeCell ref="V21:W21"/>
    <mergeCell ref="X21:Y21"/>
    <mergeCell ref="Z21:AA21"/>
    <mergeCell ref="AB21:AC21"/>
    <mergeCell ref="J21:K21"/>
    <mergeCell ref="L21:M21"/>
    <mergeCell ref="N21:O21"/>
    <mergeCell ref="P21:Q21"/>
    <mergeCell ref="R21:S21"/>
    <mergeCell ref="AH21:AI21"/>
    <mergeCell ref="AJ21:AK21"/>
    <mergeCell ref="A18:F18"/>
    <mergeCell ref="G18:G21"/>
    <mergeCell ref="H18:AK18"/>
    <mergeCell ref="A19:E21"/>
    <mergeCell ref="F19:F21"/>
    <mergeCell ref="AL20:AN20"/>
    <mergeCell ref="H21:I21"/>
    <mergeCell ref="AL18:AO18"/>
    <mergeCell ref="AL19:AO19"/>
    <mergeCell ref="H19:Q20"/>
    <mergeCell ref="R19:S20"/>
    <mergeCell ref="AH19:AK20"/>
    <mergeCell ref="T19:AG20"/>
    <mergeCell ref="S15:U15"/>
    <mergeCell ref="V15:Y15"/>
    <mergeCell ref="A16:N16"/>
    <mergeCell ref="O16:R16"/>
    <mergeCell ref="S16:U16"/>
    <mergeCell ref="V16:Y16"/>
    <mergeCell ref="O15:R15"/>
    <mergeCell ref="A15:N15"/>
    <mergeCell ref="O14:R14"/>
    <mergeCell ref="S14:U14"/>
    <mergeCell ref="V14:Y14"/>
    <mergeCell ref="D9:F11"/>
    <mergeCell ref="A14:N14"/>
    <mergeCell ref="G7:I11"/>
    <mergeCell ref="J7:N11"/>
    <mergeCell ref="O7:R11"/>
    <mergeCell ref="S7:U11"/>
    <mergeCell ref="V7:Y11"/>
    <mergeCell ref="A1:T1"/>
    <mergeCell ref="A5:G5"/>
    <mergeCell ref="V2:AO2"/>
    <mergeCell ref="B2:F2"/>
    <mergeCell ref="B3:F3"/>
  </mergeCells>
  <pageMargins left="0" right="0" top="0" bottom="0" header="0.51180555555555496" footer="0.51180555555555496"/>
  <pageSetup paperSize="9" scale="59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50"/>
  <sheetViews>
    <sheetView workbookViewId="0">
      <selection activeCell="K4" sqref="K4"/>
    </sheetView>
  </sheetViews>
  <sheetFormatPr defaultRowHeight="14.4"/>
  <cols>
    <col min="1" max="1" width="46.88671875" customWidth="1"/>
    <col min="4" max="4" width="0.109375" customWidth="1"/>
    <col min="6" max="6" width="8.88671875" customWidth="1"/>
    <col min="7" max="7" width="9.109375" hidden="1" customWidth="1"/>
    <col min="12" max="12" width="9" customWidth="1"/>
    <col min="13" max="14" width="9.109375" hidden="1" customWidth="1"/>
    <col min="16" max="16" width="0.33203125" customWidth="1"/>
    <col min="21" max="21" width="0.109375" customWidth="1"/>
    <col min="22" max="22" width="9" customWidth="1"/>
    <col min="23" max="24" width="9.109375" hidden="1" customWidth="1"/>
    <col min="25" max="25" width="0.109375" hidden="1" customWidth="1"/>
    <col min="26" max="26" width="0.33203125" hidden="1" customWidth="1"/>
    <col min="27" max="27" width="9.109375" hidden="1" customWidth="1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>
      <c r="A2" s="2" t="s">
        <v>1</v>
      </c>
      <c r="B2" s="2"/>
      <c r="H2" t="s">
        <v>2</v>
      </c>
      <c r="I2" s="3"/>
      <c r="J2" s="3"/>
      <c r="K2" s="3"/>
      <c r="L2" s="3"/>
      <c r="Q2" t="s">
        <v>200</v>
      </c>
      <c r="W2" t="s">
        <v>4</v>
      </c>
      <c r="Y2" s="4" t="s">
        <v>5</v>
      </c>
      <c r="Z2" s="4"/>
      <c r="AA2" s="4"/>
      <c r="AB2" s="4"/>
    </row>
    <row r="3" spans="1:28">
      <c r="A3" s="5"/>
      <c r="B3" s="1"/>
      <c r="C3" s="1"/>
      <c r="D3" s="1"/>
      <c r="E3" s="1"/>
      <c r="F3" s="1"/>
      <c r="G3" s="1"/>
      <c r="H3" s="1" t="s">
        <v>233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28">
      <c r="A4" s="5" t="s">
        <v>199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28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28">
      <c r="A6" s="58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28">
      <c r="A7" s="5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28">
      <c r="A8" s="60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28">
      <c r="A9" s="60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28">
      <c r="A10" s="60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60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76" t="s">
        <v>150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AA13" s="114"/>
      <c r="AB13" s="46"/>
    </row>
    <row r="14" spans="1:28" ht="123">
      <c r="A14" s="115" t="s">
        <v>86</v>
      </c>
      <c r="B14" s="81"/>
      <c r="C14" s="35" t="s">
        <v>87</v>
      </c>
      <c r="D14" s="35" t="s">
        <v>38</v>
      </c>
      <c r="E14" s="35" t="s">
        <v>39</v>
      </c>
      <c r="F14" s="35" t="s">
        <v>123</v>
      </c>
      <c r="G14" s="33" t="s">
        <v>40</v>
      </c>
      <c r="H14" s="35" t="s">
        <v>146</v>
      </c>
      <c r="I14" s="35" t="s">
        <v>42</v>
      </c>
      <c r="J14" s="35" t="s">
        <v>44</v>
      </c>
      <c r="K14" s="35" t="s">
        <v>45</v>
      </c>
      <c r="L14" s="35" t="s">
        <v>50</v>
      </c>
      <c r="M14" s="35" t="s">
        <v>92</v>
      </c>
      <c r="N14" s="35" t="s">
        <v>183</v>
      </c>
      <c r="O14" s="35" t="s">
        <v>84</v>
      </c>
      <c r="P14" s="35" t="s">
        <v>54</v>
      </c>
      <c r="Q14" s="35" t="s">
        <v>51</v>
      </c>
      <c r="R14" s="35" t="s">
        <v>48</v>
      </c>
      <c r="S14" s="35" t="s">
        <v>52</v>
      </c>
      <c r="T14" s="35" t="s">
        <v>179</v>
      </c>
      <c r="U14" s="35" t="s">
        <v>94</v>
      </c>
      <c r="V14" s="33" t="s">
        <v>225</v>
      </c>
      <c r="W14" s="33" t="s">
        <v>203</v>
      </c>
      <c r="X14" s="65"/>
      <c r="Y14" s="65" t="s">
        <v>110</v>
      </c>
      <c r="Z14" s="65" t="s">
        <v>88</v>
      </c>
      <c r="AA14" s="65" t="s">
        <v>93</v>
      </c>
      <c r="AB14" s="65" t="s">
        <v>58</v>
      </c>
    </row>
    <row r="15" spans="1:28">
      <c r="A15" s="115" t="s">
        <v>65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37"/>
      <c r="X15" s="37"/>
      <c r="Y15" s="37"/>
      <c r="Z15" s="37"/>
      <c r="AA15" s="37"/>
      <c r="AB15" s="37"/>
    </row>
    <row r="16" spans="1:28">
      <c r="A16" s="102" t="s">
        <v>220</v>
      </c>
      <c r="B16" s="81" t="s">
        <v>61</v>
      </c>
      <c r="C16" s="81">
        <v>150</v>
      </c>
      <c r="D16" s="81"/>
      <c r="E16" s="81"/>
      <c r="F16" s="81">
        <v>1.83</v>
      </c>
      <c r="G16" s="81"/>
      <c r="H16" s="81"/>
      <c r="I16" s="81">
        <v>60</v>
      </c>
      <c r="J16" s="81">
        <v>7.2</v>
      </c>
      <c r="K16" s="81">
        <v>7.5</v>
      </c>
      <c r="L16" s="81">
        <v>6</v>
      </c>
      <c r="M16" s="81"/>
      <c r="N16" s="81"/>
      <c r="O16" s="81"/>
      <c r="P16" s="81"/>
      <c r="Q16" s="81">
        <v>1</v>
      </c>
      <c r="R16" s="81"/>
      <c r="S16" s="81"/>
      <c r="T16" s="81"/>
      <c r="U16" s="81"/>
      <c r="V16" s="81"/>
      <c r="W16" s="37"/>
      <c r="X16" s="37"/>
      <c r="Y16" s="37"/>
      <c r="Z16" s="37"/>
      <c r="AA16" s="37"/>
      <c r="AB16" s="37">
        <v>112.5</v>
      </c>
    </row>
    <row r="17" spans="1:28">
      <c r="A17" s="115"/>
      <c r="B17" s="81"/>
      <c r="C17" s="81"/>
      <c r="D17" s="81"/>
      <c r="E17" s="81"/>
      <c r="F17" s="90">
        <f>B46</f>
        <v>10</v>
      </c>
      <c r="G17" s="81"/>
      <c r="H17" s="81"/>
      <c r="I17" s="81">
        <f>I16*B46</f>
        <v>600</v>
      </c>
      <c r="J17" s="81">
        <f>J16*B46</f>
        <v>72</v>
      </c>
      <c r="K17" s="81">
        <f>K16*B46</f>
        <v>75</v>
      </c>
      <c r="L17" s="90"/>
      <c r="M17" s="81"/>
      <c r="N17" s="81"/>
      <c r="O17" s="81"/>
      <c r="P17" s="81"/>
      <c r="Q17" s="81">
        <f>Q16*B46</f>
        <v>10</v>
      </c>
      <c r="R17" s="81"/>
      <c r="S17" s="81"/>
      <c r="T17" s="81"/>
      <c r="U17" s="81"/>
      <c r="V17" s="81"/>
      <c r="W17" s="37"/>
      <c r="X17" s="37"/>
      <c r="Y17" s="37"/>
      <c r="Z17" s="37"/>
      <c r="AA17" s="37"/>
      <c r="AB17" s="37">
        <f>AB16*B46</f>
        <v>1125</v>
      </c>
    </row>
    <row r="18" spans="1:28">
      <c r="A18" s="115" t="s">
        <v>221</v>
      </c>
      <c r="B18" s="81" t="s">
        <v>61</v>
      </c>
      <c r="C18" s="81" t="s">
        <v>107</v>
      </c>
      <c r="D18" s="81"/>
      <c r="E18" s="81"/>
      <c r="F18" s="81"/>
      <c r="G18" s="81"/>
      <c r="H18" s="81">
        <v>106.4</v>
      </c>
      <c r="I18" s="81"/>
      <c r="J18" s="81">
        <v>12</v>
      </c>
      <c r="K18" s="81"/>
      <c r="L18" s="81"/>
      <c r="M18" s="81"/>
      <c r="N18" s="81"/>
      <c r="O18" s="81">
        <v>7.2</v>
      </c>
      <c r="P18" s="81"/>
      <c r="Q18" s="81">
        <v>2.4</v>
      </c>
      <c r="R18" s="81">
        <v>6.4</v>
      </c>
      <c r="S18" s="81"/>
      <c r="T18" s="81"/>
      <c r="U18" s="81"/>
      <c r="V18" s="81" t="s">
        <v>226</v>
      </c>
      <c r="W18" s="37"/>
      <c r="X18" s="37"/>
      <c r="Y18" s="37"/>
      <c r="Z18" s="37"/>
      <c r="AA18" s="37"/>
      <c r="AB18" s="37">
        <v>4.8</v>
      </c>
    </row>
    <row r="19" spans="1:28">
      <c r="A19" s="115"/>
      <c r="B19" s="81"/>
      <c r="C19" s="81"/>
      <c r="D19" s="81"/>
      <c r="E19" s="81"/>
      <c r="F19" s="81"/>
      <c r="G19" s="81"/>
      <c r="H19" s="81"/>
      <c r="I19" s="81"/>
      <c r="J19" s="81">
        <f>J18*B46</f>
        <v>120</v>
      </c>
      <c r="K19" s="81"/>
      <c r="L19" s="90"/>
      <c r="M19" s="81"/>
      <c r="N19" s="81"/>
      <c r="O19" s="81"/>
      <c r="P19" s="81"/>
      <c r="Q19" s="81">
        <f>Q18*B46</f>
        <v>24</v>
      </c>
      <c r="R19" s="81">
        <f>R18*B46</f>
        <v>64</v>
      </c>
      <c r="S19" s="81"/>
      <c r="T19" s="81"/>
      <c r="U19" s="81"/>
      <c r="V19" s="81"/>
      <c r="W19" s="37"/>
      <c r="X19" s="37"/>
      <c r="Y19" s="37"/>
      <c r="Z19" s="37"/>
      <c r="AA19" s="37"/>
      <c r="AB19" s="37">
        <f>AB18*B46</f>
        <v>48</v>
      </c>
    </row>
    <row r="20" spans="1:28">
      <c r="A20" s="81" t="s">
        <v>147</v>
      </c>
      <c r="B20" s="81" t="s">
        <v>61</v>
      </c>
      <c r="C20" s="81">
        <v>30</v>
      </c>
      <c r="D20" s="81"/>
      <c r="E20" s="81">
        <v>0.3</v>
      </c>
      <c r="F20" s="81">
        <v>1.8</v>
      </c>
      <c r="G20" s="81"/>
      <c r="H20" s="81"/>
      <c r="I20" s="81"/>
      <c r="J20" s="81">
        <v>0.72</v>
      </c>
      <c r="K20" s="81">
        <v>2.25</v>
      </c>
      <c r="L20" s="81"/>
      <c r="M20" s="81"/>
      <c r="N20" s="81"/>
      <c r="O20" s="81"/>
      <c r="P20" s="81"/>
      <c r="Q20" s="81">
        <v>0.6</v>
      </c>
      <c r="R20" s="81"/>
      <c r="S20" s="81">
        <v>1.35</v>
      </c>
      <c r="T20" s="81">
        <v>3</v>
      </c>
      <c r="U20" s="81"/>
      <c r="V20" s="81"/>
      <c r="W20" s="37"/>
      <c r="X20" s="37"/>
      <c r="Y20" s="37"/>
      <c r="Z20" s="37"/>
      <c r="AA20" s="37"/>
      <c r="AB20" s="37">
        <v>27</v>
      </c>
    </row>
    <row r="21" spans="1:28">
      <c r="A21" s="115"/>
      <c r="B21" s="81"/>
      <c r="C21" s="81"/>
      <c r="D21" s="81"/>
      <c r="E21" s="81"/>
      <c r="F21" s="90">
        <f>B46</f>
        <v>10</v>
      </c>
      <c r="G21" s="81"/>
      <c r="H21" s="81"/>
      <c r="I21" s="81"/>
      <c r="J21" s="81">
        <f>J20*B46</f>
        <v>7.1999999999999993</v>
      </c>
      <c r="K21" s="90">
        <f>K20+B46</f>
        <v>12.25</v>
      </c>
      <c r="L21" s="81"/>
      <c r="M21" s="81"/>
      <c r="N21" s="81"/>
      <c r="O21" s="81"/>
      <c r="P21" s="81"/>
      <c r="Q21" s="81">
        <f>Q20*B46</f>
        <v>6</v>
      </c>
      <c r="R21" s="81"/>
      <c r="S21" s="81"/>
      <c r="T21" s="81">
        <f>T20*B46</f>
        <v>30</v>
      </c>
      <c r="U21" s="81"/>
      <c r="V21" s="81"/>
      <c r="W21" s="37"/>
      <c r="X21" s="37"/>
      <c r="Y21" s="37"/>
      <c r="Z21" s="37"/>
      <c r="AA21" s="37"/>
      <c r="AB21" s="37">
        <f>AB20*B46</f>
        <v>270</v>
      </c>
    </row>
    <row r="22" spans="1:28">
      <c r="A22" s="96" t="s">
        <v>186</v>
      </c>
      <c r="B22" s="81" t="s">
        <v>61</v>
      </c>
      <c r="C22" s="81" t="s">
        <v>202</v>
      </c>
      <c r="D22" s="81"/>
      <c r="E22" s="81"/>
      <c r="F22" s="81">
        <v>4.2</v>
      </c>
      <c r="G22" s="81"/>
      <c r="H22" s="81"/>
      <c r="I22" s="81">
        <v>163.59</v>
      </c>
      <c r="J22" s="81"/>
      <c r="K22" s="81"/>
      <c r="L22" s="81"/>
      <c r="M22" s="81"/>
      <c r="N22" s="81"/>
      <c r="O22" s="81"/>
      <c r="P22" s="81"/>
      <c r="Q22" s="81">
        <v>1.26</v>
      </c>
      <c r="R22" s="81"/>
      <c r="S22" s="81"/>
      <c r="T22" s="81"/>
      <c r="U22" s="81"/>
      <c r="V22" s="81"/>
      <c r="W22" s="37"/>
      <c r="X22" s="37"/>
      <c r="Y22" s="37"/>
      <c r="Z22" s="37"/>
      <c r="AA22" s="37"/>
      <c r="AB22" s="37"/>
    </row>
    <row r="23" spans="1:28">
      <c r="A23" s="115"/>
      <c r="B23" s="81"/>
      <c r="C23" s="81"/>
      <c r="D23" s="81"/>
      <c r="E23" s="81"/>
      <c r="F23" s="81">
        <f>F22*B46</f>
        <v>42</v>
      </c>
      <c r="G23" s="81"/>
      <c r="H23" s="81"/>
      <c r="I23" s="81">
        <f>I22*B46</f>
        <v>1635.9</v>
      </c>
      <c r="J23" s="81"/>
      <c r="K23" s="81"/>
      <c r="L23" s="81"/>
      <c r="M23" s="81"/>
      <c r="N23" s="81"/>
      <c r="O23" s="81"/>
      <c r="P23" s="81"/>
      <c r="Q23" s="81">
        <f>Q22*B46</f>
        <v>12.6</v>
      </c>
      <c r="R23" s="81"/>
      <c r="S23" s="81"/>
      <c r="T23" s="81"/>
      <c r="U23" s="81"/>
      <c r="V23" s="81"/>
      <c r="W23" s="37"/>
      <c r="X23" s="37"/>
      <c r="Y23" s="37"/>
      <c r="Z23" s="37"/>
      <c r="AA23" s="37"/>
      <c r="AB23" s="37"/>
    </row>
    <row r="24" spans="1:28" ht="0.75" customHeight="1">
      <c r="A24" s="115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37"/>
      <c r="X24" s="37"/>
      <c r="Y24" s="37"/>
      <c r="Z24" s="37"/>
      <c r="AA24" s="37">
        <v>120</v>
      </c>
      <c r="AB24" s="37"/>
    </row>
    <row r="25" spans="1:28" hidden="1">
      <c r="A25" s="115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37"/>
      <c r="X25" s="37"/>
      <c r="Y25" s="37"/>
      <c r="Z25" s="37"/>
      <c r="AA25" s="37"/>
      <c r="AB25" s="37"/>
    </row>
    <row r="26" spans="1:28" hidden="1">
      <c r="A26" s="102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37"/>
      <c r="X26" s="37"/>
      <c r="Y26" s="98"/>
      <c r="Z26" s="37"/>
      <c r="AA26" s="37"/>
      <c r="AB26" s="37"/>
    </row>
    <row r="27" spans="1:28" hidden="1">
      <c r="A27" s="115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90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37"/>
      <c r="X27" s="37"/>
      <c r="Y27" s="98"/>
      <c r="Z27" s="37"/>
      <c r="AA27" s="37"/>
      <c r="AB27" s="37"/>
    </row>
    <row r="28" spans="1:28" hidden="1">
      <c r="A28" s="102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37"/>
      <c r="X28" s="37"/>
      <c r="Y28" s="37"/>
      <c r="Z28" s="37"/>
      <c r="AA28" s="37"/>
      <c r="AB28" s="37"/>
    </row>
    <row r="29" spans="1:28" hidden="1">
      <c r="A29" s="115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90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37"/>
      <c r="X29" s="37"/>
      <c r="Y29" s="37"/>
      <c r="Z29" s="37"/>
      <c r="AA29" s="37"/>
      <c r="AB29" s="37"/>
    </row>
    <row r="30" spans="1:28" hidden="1">
      <c r="A30" s="115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37"/>
      <c r="X30" s="37"/>
      <c r="Y30" s="37"/>
      <c r="Z30" s="37"/>
      <c r="AA30" s="37"/>
      <c r="AB30" s="37"/>
    </row>
    <row r="31" spans="1:28" hidden="1">
      <c r="A31" s="1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90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37"/>
      <c r="X31" s="37"/>
      <c r="Y31" s="37"/>
      <c r="Z31" s="37"/>
      <c r="AA31" s="37"/>
      <c r="AB31" s="37"/>
    </row>
    <row r="32" spans="1:28" hidden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37"/>
      <c r="X32" s="37"/>
      <c r="Y32" s="37"/>
      <c r="Z32" s="37"/>
      <c r="AA32" s="37"/>
      <c r="AB32" s="37"/>
    </row>
    <row r="33" spans="1:28" hidden="1">
      <c r="A33" s="115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37"/>
      <c r="X33" s="37"/>
      <c r="Y33" s="37"/>
      <c r="Z33" s="37"/>
      <c r="AA33" s="37"/>
      <c r="AB33" s="37"/>
    </row>
    <row r="34" spans="1:28" hidden="1">
      <c r="A34" s="96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37"/>
      <c r="X34" s="37"/>
      <c r="Y34" s="37"/>
      <c r="Z34" s="37"/>
      <c r="AA34" s="37"/>
      <c r="AB34" s="37"/>
    </row>
    <row r="35" spans="1:28" hidden="1">
      <c r="A35" s="115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37"/>
      <c r="X35" s="37"/>
      <c r="Y35" s="37"/>
      <c r="Z35" s="37"/>
      <c r="AA35" s="37"/>
      <c r="AB35" s="37"/>
    </row>
    <row r="36" spans="1:28" hidden="1">
      <c r="A36" s="115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37"/>
      <c r="X36" s="37"/>
      <c r="Y36" s="37"/>
      <c r="Z36" s="37"/>
      <c r="AA36" s="37"/>
      <c r="AB36" s="37"/>
    </row>
    <row r="37" spans="1:28" hidden="1">
      <c r="A37" s="115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37"/>
      <c r="X37" s="37"/>
      <c r="Y37" s="37"/>
      <c r="Z37" s="37"/>
      <c r="AA37" s="37"/>
      <c r="AB37" s="37"/>
    </row>
    <row r="38" spans="1:28" hidden="1">
      <c r="A38" s="102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37"/>
      <c r="X38" s="37"/>
      <c r="Y38" s="37"/>
      <c r="Z38" s="37"/>
      <c r="AA38" s="37"/>
      <c r="AB38" s="37"/>
    </row>
    <row r="39" spans="1:28" hidden="1">
      <c r="A39" s="115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72"/>
      <c r="X39" s="37"/>
      <c r="Y39" s="37"/>
      <c r="Z39" s="37"/>
      <c r="AA39" s="37"/>
      <c r="AB39" s="37"/>
    </row>
    <row r="40" spans="1:28" hidden="1">
      <c r="A40" s="115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37"/>
      <c r="X40" s="37"/>
      <c r="Y40" s="37"/>
      <c r="Z40" s="37"/>
      <c r="AA40" s="37"/>
      <c r="AB40" s="37"/>
    </row>
    <row r="41" spans="1:28" hidden="1">
      <c r="A41" s="67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37"/>
      <c r="X41" s="37"/>
      <c r="Y41" s="37"/>
      <c r="Z41" s="37"/>
      <c r="AA41" s="37"/>
      <c r="AB41" s="37"/>
    </row>
    <row r="42" spans="1:28" hidden="1">
      <c r="A42" s="115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90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37"/>
      <c r="X42" s="37"/>
      <c r="Y42" s="37"/>
      <c r="Z42" s="37"/>
      <c r="AA42" s="37"/>
      <c r="AB42" s="37"/>
    </row>
    <row r="43" spans="1:28" hidden="1">
      <c r="A43" s="68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98"/>
      <c r="X43" s="37"/>
      <c r="Y43" s="98"/>
      <c r="Z43" s="37"/>
      <c r="AA43" s="37"/>
      <c r="AB43" s="37"/>
    </row>
    <row r="44" spans="1:28" hidden="1">
      <c r="A44" s="115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98"/>
      <c r="X44" s="37"/>
      <c r="Y44" s="98"/>
      <c r="Z44" s="37"/>
      <c r="AA44" s="37"/>
      <c r="AB44" s="57"/>
    </row>
    <row r="45" spans="1:28">
      <c r="A45" s="115" t="s">
        <v>76</v>
      </c>
      <c r="B45" s="81"/>
      <c r="C45" s="81"/>
      <c r="D45" s="81">
        <f>SUM(D15:D44)</f>
        <v>0</v>
      </c>
      <c r="E45" s="81">
        <f>E43+E41+E38+E34+E26+E20+E18</f>
        <v>0.3</v>
      </c>
      <c r="F45" s="81">
        <f>F34+F32+F28+F18</f>
        <v>0</v>
      </c>
      <c r="G45" s="81">
        <f>SUM(G19:G44)</f>
        <v>0</v>
      </c>
      <c r="H45" s="81">
        <v>106.4</v>
      </c>
      <c r="I45" s="81">
        <f>I22+I16</f>
        <v>223.59</v>
      </c>
      <c r="J45" s="81">
        <f>J20+J18+J16</f>
        <v>19.920000000000002</v>
      </c>
      <c r="K45" s="81">
        <f>K20+K16</f>
        <v>9.75</v>
      </c>
      <c r="L45" s="81">
        <v>6</v>
      </c>
      <c r="M45" s="81">
        <f>SUM(M36:M44)</f>
        <v>0</v>
      </c>
      <c r="N45" s="81">
        <f>SUM(N13:N44)</f>
        <v>0</v>
      </c>
      <c r="O45" s="81">
        <v>7.2</v>
      </c>
      <c r="P45" s="81">
        <f>SUM(P20:P44)</f>
        <v>0</v>
      </c>
      <c r="Q45" s="81">
        <f>Q22+Q20+Q18+Q16</f>
        <v>5.26</v>
      </c>
      <c r="R45" s="81">
        <v>6.4</v>
      </c>
      <c r="S45" s="81">
        <v>1.35</v>
      </c>
      <c r="T45" s="81">
        <v>3</v>
      </c>
      <c r="U45" s="81">
        <f>SUM(U19:U44)</f>
        <v>0</v>
      </c>
      <c r="V45" s="81">
        <v>0.06</v>
      </c>
      <c r="W45" s="43">
        <f>SUM(W38:W44)</f>
        <v>0</v>
      </c>
      <c r="X45" s="43">
        <v>10</v>
      </c>
      <c r="Y45" s="43">
        <v>48</v>
      </c>
      <c r="Z45" s="43">
        <f>SUM(Z19:Z44)</f>
        <v>0</v>
      </c>
      <c r="AA45" s="51">
        <v>0.12</v>
      </c>
      <c r="AB45" s="57">
        <f>AB44+AB39+AB35+AB29+AB26+AB21</f>
        <v>270</v>
      </c>
    </row>
    <row r="46" spans="1:28">
      <c r="A46" s="96" t="s">
        <v>77</v>
      </c>
      <c r="B46" s="107">
        <v>10</v>
      </c>
      <c r="C46" s="88"/>
      <c r="D46" s="86">
        <v>0.5</v>
      </c>
      <c r="E46" s="86">
        <v>0.45</v>
      </c>
      <c r="F46" s="86">
        <v>0.15</v>
      </c>
      <c r="G46" s="86">
        <v>1</v>
      </c>
      <c r="H46" s="86">
        <v>1</v>
      </c>
      <c r="I46" s="86">
        <v>2</v>
      </c>
      <c r="J46" s="86">
        <v>0.3</v>
      </c>
      <c r="K46" s="86">
        <v>0.1</v>
      </c>
      <c r="L46" s="86">
        <v>0.06</v>
      </c>
      <c r="M46" s="86">
        <v>0.1</v>
      </c>
      <c r="N46" s="86">
        <v>0.5</v>
      </c>
      <c r="O46" s="86">
        <v>0.1</v>
      </c>
      <c r="P46" s="86">
        <v>0.01</v>
      </c>
      <c r="Q46" s="86">
        <v>7.0000000000000007E-2</v>
      </c>
      <c r="R46" s="86">
        <v>0.1</v>
      </c>
      <c r="S46" s="86">
        <v>0.2</v>
      </c>
      <c r="T46" s="86">
        <v>0.08</v>
      </c>
      <c r="U46" s="86">
        <v>0.01</v>
      </c>
      <c r="V46" s="82">
        <v>1</v>
      </c>
      <c r="W46" s="51">
        <v>0.01</v>
      </c>
      <c r="X46" s="51"/>
      <c r="Y46" s="51">
        <v>0.5</v>
      </c>
      <c r="Z46" s="51">
        <v>0.5</v>
      </c>
      <c r="AA46" s="51">
        <v>1</v>
      </c>
      <c r="AB46" s="116"/>
    </row>
    <row r="47" spans="1:28">
      <c r="A47" s="96" t="s">
        <v>78</v>
      </c>
      <c r="B47" s="88">
        <f>B48/B46</f>
        <v>53.821555500000002</v>
      </c>
      <c r="C47" s="88"/>
      <c r="D47" s="71">
        <v>51.111109999999996</v>
      </c>
      <c r="E47" s="71">
        <v>31</v>
      </c>
      <c r="F47" s="71">
        <v>315</v>
      </c>
      <c r="G47" s="71">
        <v>60</v>
      </c>
      <c r="H47" s="113">
        <v>165</v>
      </c>
      <c r="I47" s="88">
        <v>16</v>
      </c>
      <c r="J47" s="113">
        <v>15</v>
      </c>
      <c r="K47" s="88">
        <v>25</v>
      </c>
      <c r="L47" s="88">
        <v>55</v>
      </c>
      <c r="M47" s="88">
        <v>110</v>
      </c>
      <c r="N47" s="88">
        <v>31</v>
      </c>
      <c r="O47" s="88">
        <v>70</v>
      </c>
      <c r="P47" s="88">
        <v>450</v>
      </c>
      <c r="Q47" s="88">
        <v>15</v>
      </c>
      <c r="R47" s="88">
        <v>80</v>
      </c>
      <c r="S47" s="113">
        <v>32</v>
      </c>
      <c r="T47" s="88">
        <v>103</v>
      </c>
      <c r="U47" s="88">
        <v>700</v>
      </c>
      <c r="V47" s="113">
        <v>6.5</v>
      </c>
      <c r="W47" s="101">
        <v>447</v>
      </c>
      <c r="X47" s="54"/>
      <c r="Y47" s="101">
        <v>25</v>
      </c>
      <c r="Z47" s="101">
        <v>64</v>
      </c>
      <c r="AA47" s="54">
        <v>60</v>
      </c>
      <c r="AB47" s="54"/>
    </row>
    <row r="48" spans="1:28">
      <c r="A48" s="96" t="s">
        <v>79</v>
      </c>
      <c r="B48" s="95">
        <f>D48+E48+F48+G48+H48+I48+J48+K48+L48+M48+N48+O48+P48+Q48+R48+S48+T48+U48+V48+W48+X48+Y48+Z48+AA48+AB48</f>
        <v>538.21555499999999</v>
      </c>
      <c r="C48" s="88"/>
      <c r="D48" s="88">
        <f t="shared" ref="D48:AB48" si="0">D46*D47</f>
        <v>25.555554999999998</v>
      </c>
      <c r="E48" s="88">
        <f t="shared" si="0"/>
        <v>13.950000000000001</v>
      </c>
      <c r="F48" s="88">
        <f t="shared" si="0"/>
        <v>47.25</v>
      </c>
      <c r="G48" s="88">
        <f t="shared" si="0"/>
        <v>60</v>
      </c>
      <c r="H48" s="88">
        <f t="shared" si="0"/>
        <v>165</v>
      </c>
      <c r="I48" s="88">
        <f t="shared" si="0"/>
        <v>32</v>
      </c>
      <c r="J48" s="88">
        <f t="shared" si="0"/>
        <v>4.5</v>
      </c>
      <c r="K48" s="88">
        <f t="shared" si="0"/>
        <v>2.5</v>
      </c>
      <c r="L48" s="88">
        <f t="shared" si="0"/>
        <v>3.3</v>
      </c>
      <c r="M48" s="88">
        <f t="shared" si="0"/>
        <v>11</v>
      </c>
      <c r="N48" s="88">
        <f t="shared" si="0"/>
        <v>15.5</v>
      </c>
      <c r="O48" s="88">
        <f t="shared" si="0"/>
        <v>7</v>
      </c>
      <c r="P48" s="88">
        <f t="shared" si="0"/>
        <v>4.5</v>
      </c>
      <c r="Q48" s="88">
        <f t="shared" si="0"/>
        <v>1.05</v>
      </c>
      <c r="R48" s="88">
        <f t="shared" si="0"/>
        <v>8</v>
      </c>
      <c r="S48" s="88">
        <f t="shared" si="0"/>
        <v>6.4</v>
      </c>
      <c r="T48" s="88">
        <f t="shared" si="0"/>
        <v>8.24</v>
      </c>
      <c r="U48" s="88">
        <f t="shared" si="0"/>
        <v>7</v>
      </c>
      <c r="V48" s="88">
        <f t="shared" si="0"/>
        <v>6.5</v>
      </c>
      <c r="W48" s="98">
        <f t="shared" si="0"/>
        <v>4.47</v>
      </c>
      <c r="X48" s="37">
        <f t="shared" si="0"/>
        <v>0</v>
      </c>
      <c r="Y48" s="117">
        <f t="shared" si="0"/>
        <v>12.5</v>
      </c>
      <c r="Z48" s="37">
        <f t="shared" si="0"/>
        <v>32</v>
      </c>
      <c r="AA48" s="37">
        <f t="shared" si="0"/>
        <v>60</v>
      </c>
      <c r="AB48" s="37">
        <f t="shared" si="0"/>
        <v>0</v>
      </c>
    </row>
    <row r="49" spans="1:12">
      <c r="A49" s="20" t="s">
        <v>80</v>
      </c>
      <c r="B49" s="55"/>
      <c r="C49" s="55"/>
      <c r="D49" s="55"/>
      <c r="E49" s="55"/>
      <c r="F49" s="55" t="s">
        <v>149</v>
      </c>
      <c r="G49" s="55"/>
      <c r="H49" s="55"/>
      <c r="I49" s="55"/>
      <c r="J49" s="55"/>
      <c r="K49" s="55"/>
      <c r="L49" s="55"/>
    </row>
    <row r="50" spans="1:12">
      <c r="A50" s="55"/>
      <c r="B50" s="55"/>
      <c r="C50" s="55"/>
      <c r="D50" s="55"/>
      <c r="E50" s="55"/>
      <c r="F50" s="55" t="s">
        <v>82</v>
      </c>
      <c r="G50" s="55"/>
      <c r="H50" s="55"/>
      <c r="I50" s="55"/>
      <c r="J50" s="5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025" width="8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44"/>
  <sheetViews>
    <sheetView workbookViewId="0">
      <selection activeCell="A14" sqref="A14"/>
    </sheetView>
  </sheetViews>
  <sheetFormatPr defaultRowHeight="14.4"/>
  <cols>
    <col min="1" max="1" width="37.6640625" customWidth="1"/>
    <col min="2" max="2" width="7.6640625"/>
    <col min="3" max="3" width="5.44140625"/>
    <col min="4" max="6" width="6.109375"/>
    <col min="7" max="7" width="6"/>
    <col min="8" max="8" width="5.5546875"/>
    <col min="9" max="9" width="6.5546875"/>
    <col min="10" max="10" width="6.33203125"/>
    <col min="11" max="11" width="5.33203125"/>
    <col min="12" max="12" width="5.109375"/>
    <col min="13" max="13" width="5.6640625"/>
    <col min="14" max="14" width="5.44140625"/>
    <col min="15" max="15" width="6.5546875"/>
    <col min="16" max="16" width="5.44140625"/>
    <col min="17" max="17" width="5.6640625"/>
    <col min="18" max="18" width="5.88671875"/>
    <col min="19" max="19" width="6"/>
    <col min="20" max="20" width="5.44140625"/>
    <col min="21" max="21" width="5.88671875"/>
    <col min="22" max="22" width="5.6640625" bestFit="1" customWidth="1"/>
    <col min="23" max="23" width="5"/>
    <col min="24" max="25" width="5.44140625"/>
    <col min="26" max="27" width="5.88671875"/>
    <col min="28" max="28" width="6.109375"/>
    <col min="29" max="1025" width="8.5546875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>
      <c r="A2" s="2" t="s">
        <v>1</v>
      </c>
      <c r="B2" s="2"/>
      <c r="H2" t="s">
        <v>2</v>
      </c>
      <c r="I2" s="3"/>
      <c r="J2" s="3"/>
      <c r="K2" s="3"/>
      <c r="L2" s="3"/>
      <c r="Q2" t="s">
        <v>3</v>
      </c>
      <c r="W2" t="s">
        <v>4</v>
      </c>
      <c r="Y2" s="4" t="s">
        <v>5</v>
      </c>
      <c r="Z2" s="4"/>
      <c r="AA2" s="4"/>
      <c r="AB2" s="4"/>
    </row>
    <row r="3" spans="1:28">
      <c r="A3" s="5"/>
      <c r="B3" s="1"/>
      <c r="C3" s="1"/>
      <c r="D3" s="1"/>
      <c r="E3" s="1"/>
      <c r="F3" s="1"/>
      <c r="G3" s="1"/>
      <c r="H3" s="1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 t="s">
        <v>7</v>
      </c>
      <c r="Z3" s="6"/>
      <c r="AA3" s="6"/>
      <c r="AB3" s="6"/>
    </row>
    <row r="4" spans="1:28">
      <c r="A4" s="5" t="s">
        <v>8</v>
      </c>
      <c r="B4" s="1"/>
      <c r="C4" s="1"/>
      <c r="D4" s="1"/>
      <c r="E4" s="1"/>
      <c r="F4" s="1"/>
      <c r="G4" s="1"/>
      <c r="H4" s="1"/>
      <c r="I4" s="1" t="s">
        <v>9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7"/>
      <c r="Z4" s="8"/>
      <c r="AA4" s="8"/>
      <c r="AB4" s="9"/>
    </row>
    <row r="5" spans="1:28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11</v>
      </c>
      <c r="R5" s="1"/>
      <c r="S5" s="1"/>
      <c r="T5" s="1"/>
      <c r="U5" s="1"/>
      <c r="V5" s="1"/>
      <c r="W5" s="1"/>
      <c r="X5" s="1"/>
      <c r="Y5" s="11"/>
      <c r="Z5" s="1"/>
      <c r="AA5" s="1"/>
      <c r="AB5" s="12"/>
    </row>
    <row r="6" spans="1:28">
      <c r="A6" s="13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17</v>
      </c>
      <c r="R6" s="1"/>
      <c r="S6" s="1"/>
      <c r="T6" s="1"/>
      <c r="U6" s="1"/>
      <c r="V6" s="1"/>
      <c r="W6" s="1"/>
      <c r="X6" s="1"/>
      <c r="Y6" s="16"/>
      <c r="Z6" s="17"/>
      <c r="AA6" s="17"/>
      <c r="AB6" s="18"/>
    </row>
    <row r="7" spans="1:28">
      <c r="A7" s="19" t="s">
        <v>18</v>
      </c>
      <c r="B7" s="20" t="s">
        <v>19</v>
      </c>
      <c r="C7" s="21" t="s">
        <v>20</v>
      </c>
      <c r="D7" s="21" t="s">
        <v>19</v>
      </c>
      <c r="E7" s="21" t="s">
        <v>19</v>
      </c>
      <c r="F7" s="22" t="s">
        <v>21</v>
      </c>
      <c r="G7" s="1"/>
      <c r="H7" s="1"/>
      <c r="I7" s="1"/>
      <c r="J7" s="1"/>
      <c r="K7" s="1"/>
      <c r="L7" s="1"/>
      <c r="M7" s="1"/>
      <c r="N7" s="1"/>
      <c r="Q7" s="1" t="s">
        <v>22</v>
      </c>
      <c r="R7" s="1"/>
      <c r="S7" s="1"/>
      <c r="T7" s="1"/>
      <c r="U7" s="1"/>
      <c r="V7" s="1"/>
      <c r="W7" s="1"/>
      <c r="X7" s="1"/>
      <c r="Y7" s="7"/>
      <c r="Z7" s="8"/>
      <c r="AA7" s="8"/>
      <c r="AB7" s="9"/>
    </row>
    <row r="8" spans="1:28">
      <c r="A8" s="23"/>
      <c r="B8" s="21" t="s">
        <v>23</v>
      </c>
      <c r="C8" s="21" t="s">
        <v>24</v>
      </c>
      <c r="D8" s="21" t="s">
        <v>25</v>
      </c>
      <c r="E8" s="24"/>
      <c r="F8" s="22" t="s">
        <v>26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27</v>
      </c>
      <c r="R8" s="1"/>
      <c r="S8" s="1"/>
      <c r="T8" s="1"/>
      <c r="U8" s="1"/>
      <c r="V8" s="1"/>
      <c r="W8" s="1"/>
      <c r="X8" s="1"/>
      <c r="Y8" s="7"/>
      <c r="Z8" s="8"/>
      <c r="AA8" s="8"/>
      <c r="AB8" s="9"/>
    </row>
    <row r="9" spans="1:28">
      <c r="A9" s="23"/>
      <c r="B9" s="21" t="s">
        <v>28</v>
      </c>
      <c r="C9" s="21" t="s">
        <v>29</v>
      </c>
      <c r="D9" s="21" t="s">
        <v>30</v>
      </c>
      <c r="E9" s="24"/>
      <c r="F9" s="22" t="s">
        <v>31</v>
      </c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32</v>
      </c>
      <c r="R9" s="1"/>
      <c r="S9" s="1"/>
      <c r="T9" s="1"/>
      <c r="U9" s="1"/>
      <c r="V9" s="1"/>
      <c r="W9" s="1"/>
      <c r="X9" s="1"/>
      <c r="Y9" s="7"/>
      <c r="Z9" s="8"/>
      <c r="AA9" s="8"/>
      <c r="AB9" s="9"/>
    </row>
    <row r="10" spans="1:28">
      <c r="A10" s="23"/>
      <c r="B10" s="25"/>
      <c r="C10" s="26" t="s">
        <v>33</v>
      </c>
      <c r="D10" s="12"/>
      <c r="E10" s="27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23"/>
      <c r="B11" s="28"/>
      <c r="C11" s="29"/>
      <c r="D11" s="28"/>
      <c r="E11" s="28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61"/>
      <c r="B12" s="29"/>
      <c r="C12" s="29"/>
      <c r="D12" s="29"/>
      <c r="E12" s="29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63" t="s">
        <v>165</v>
      </c>
      <c r="B13" s="63" t="s">
        <v>35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8" ht="132.6">
      <c r="A14" s="81" t="s">
        <v>86</v>
      </c>
      <c r="B14" s="81"/>
      <c r="C14" s="35" t="s">
        <v>87</v>
      </c>
      <c r="D14" s="35" t="s">
        <v>38</v>
      </c>
      <c r="E14" s="35" t="s">
        <v>39</v>
      </c>
      <c r="F14" s="35" t="s">
        <v>123</v>
      </c>
      <c r="G14" s="33" t="s">
        <v>40</v>
      </c>
      <c r="H14" s="35" t="s">
        <v>109</v>
      </c>
      <c r="I14" s="35" t="s">
        <v>42</v>
      </c>
      <c r="J14" s="35" t="s">
        <v>44</v>
      </c>
      <c r="K14" s="35" t="s">
        <v>166</v>
      </c>
      <c r="L14" s="35" t="s">
        <v>45</v>
      </c>
      <c r="M14" s="35" t="s">
        <v>43</v>
      </c>
      <c r="N14" s="35" t="s">
        <v>83</v>
      </c>
      <c r="O14" s="35" t="s">
        <v>46</v>
      </c>
      <c r="P14" s="35" t="s">
        <v>47</v>
      </c>
      <c r="Q14" s="35" t="s">
        <v>50</v>
      </c>
      <c r="R14" s="35" t="s">
        <v>113</v>
      </c>
      <c r="S14" s="35" t="s">
        <v>138</v>
      </c>
      <c r="T14" s="35" t="s">
        <v>52</v>
      </c>
      <c r="U14" s="35" t="s">
        <v>56</v>
      </c>
      <c r="V14" s="35" t="s">
        <v>54</v>
      </c>
      <c r="W14" s="35" t="s">
        <v>89</v>
      </c>
      <c r="X14" s="35" t="s">
        <v>49</v>
      </c>
      <c r="Y14" s="35" t="s">
        <v>114</v>
      </c>
      <c r="Z14" s="35" t="s">
        <v>48</v>
      </c>
      <c r="AA14" s="35" t="s">
        <v>53</v>
      </c>
      <c r="AB14" s="35" t="s">
        <v>95</v>
      </c>
    </row>
    <row r="15" spans="1:28">
      <c r="A15" s="81" t="s">
        <v>59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>
      <c r="A16" s="81" t="s">
        <v>167</v>
      </c>
      <c r="B16" s="81" t="s">
        <v>61</v>
      </c>
      <c r="C16" s="81">
        <v>200</v>
      </c>
      <c r="D16" s="81"/>
      <c r="E16" s="81">
        <v>13.3</v>
      </c>
      <c r="F16" s="81">
        <v>6.67</v>
      </c>
      <c r="G16" s="81">
        <v>105.6</v>
      </c>
      <c r="H16" s="81"/>
      <c r="I16" s="81"/>
      <c r="J16" s="81"/>
      <c r="K16" s="81"/>
      <c r="L16" s="81"/>
      <c r="M16" s="81"/>
      <c r="N16" s="81"/>
      <c r="O16" s="81"/>
      <c r="P16" s="81"/>
      <c r="Q16" s="81">
        <v>30.8</v>
      </c>
      <c r="R16" s="81"/>
      <c r="S16" s="81"/>
      <c r="T16" s="81"/>
      <c r="U16" s="81"/>
      <c r="V16" s="81"/>
      <c r="W16" s="81">
        <v>2</v>
      </c>
      <c r="X16" s="81"/>
      <c r="Y16" s="81"/>
      <c r="Z16" s="81"/>
      <c r="AA16" s="81"/>
      <c r="AB16" s="81">
        <v>70.400000000000006</v>
      </c>
    </row>
    <row r="17" spans="1:28">
      <c r="A17" s="81"/>
      <c r="B17" s="81"/>
      <c r="C17" s="81"/>
      <c r="D17" s="81"/>
      <c r="E17" s="81">
        <f>E16*B40</f>
        <v>625.1</v>
      </c>
      <c r="F17" s="81">
        <f>F16*B40</f>
        <v>313.49</v>
      </c>
      <c r="G17" s="81">
        <f>G16*B40</f>
        <v>4963.2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>
        <f>AA16*B40</f>
        <v>0</v>
      </c>
      <c r="AB17" s="81">
        <f>AB16*B40</f>
        <v>3308.8</v>
      </c>
    </row>
    <row r="18" spans="1:28">
      <c r="A18" s="81" t="s">
        <v>168</v>
      </c>
      <c r="B18" s="81" t="s">
        <v>61</v>
      </c>
      <c r="C18" s="81" t="s">
        <v>121</v>
      </c>
      <c r="D18" s="81"/>
      <c r="E18" s="81"/>
      <c r="F18" s="81">
        <v>10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>
        <v>40</v>
      </c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>
      <c r="A19" s="81"/>
      <c r="B19" s="81"/>
      <c r="C19" s="81"/>
      <c r="D19" s="81"/>
      <c r="E19" s="81"/>
      <c r="F19" s="81">
        <f>F18*B40</f>
        <v>470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>
      <c r="A20" s="81" t="s">
        <v>62</v>
      </c>
      <c r="B20" s="81" t="s">
        <v>61</v>
      </c>
      <c r="C20" s="81" t="s">
        <v>122</v>
      </c>
      <c r="D20" s="81"/>
      <c r="E20" s="81">
        <v>15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>
        <v>1</v>
      </c>
      <c r="W20" s="81"/>
      <c r="X20" s="81"/>
      <c r="Y20" s="81"/>
      <c r="Z20" s="81"/>
      <c r="AA20" s="81"/>
      <c r="AB20" s="81">
        <v>204</v>
      </c>
    </row>
    <row r="21" spans="1:28">
      <c r="A21" s="81"/>
      <c r="B21" s="81"/>
      <c r="C21" s="81"/>
      <c r="D21" s="81"/>
      <c r="E21" s="81">
        <f>E20*B40</f>
        <v>705</v>
      </c>
      <c r="F21" s="81"/>
      <c r="G21" s="81">
        <f>G20*B40</f>
        <v>0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>
        <f>AA20*B40</f>
        <v>0</v>
      </c>
      <c r="AB21" s="81">
        <f>AB20*B40</f>
        <v>9588</v>
      </c>
    </row>
    <row r="22" spans="1:28">
      <c r="A22" s="81" t="s">
        <v>129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>
      <c r="A23" s="32" t="s">
        <v>64</v>
      </c>
      <c r="B23" s="81" t="s">
        <v>61</v>
      </c>
      <c r="C23" s="81">
        <v>200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>
        <v>200</v>
      </c>
      <c r="Z23" s="81"/>
      <c r="AA23" s="81"/>
      <c r="AB23" s="81"/>
    </row>
    <row r="24" spans="1:28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>
      <c r="A25" s="81" t="s">
        <v>65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>
      <c r="A26" s="81" t="s">
        <v>169</v>
      </c>
      <c r="B26" s="81" t="s">
        <v>61</v>
      </c>
      <c r="C26" s="81" t="s">
        <v>85</v>
      </c>
      <c r="D26" s="81"/>
      <c r="E26" s="81">
        <v>2.5</v>
      </c>
      <c r="F26" s="81">
        <v>3</v>
      </c>
      <c r="G26" s="81"/>
      <c r="H26" s="81"/>
      <c r="I26" s="81">
        <v>33.4</v>
      </c>
      <c r="J26" s="81">
        <v>12</v>
      </c>
      <c r="K26" s="81">
        <v>50</v>
      </c>
      <c r="L26" s="81">
        <v>12.5</v>
      </c>
      <c r="M26" s="81">
        <v>25</v>
      </c>
      <c r="N26" s="81"/>
      <c r="O26" s="81">
        <v>3</v>
      </c>
      <c r="P26" s="81">
        <v>10</v>
      </c>
      <c r="Q26" s="81"/>
      <c r="R26" s="81"/>
      <c r="S26" s="81"/>
      <c r="T26" s="81"/>
      <c r="U26" s="81"/>
      <c r="V26" s="81"/>
      <c r="W26" s="81">
        <v>1.5</v>
      </c>
      <c r="X26" s="81"/>
      <c r="Y26" s="81"/>
      <c r="Z26" s="81">
        <v>4</v>
      </c>
      <c r="AA26" s="81"/>
      <c r="AB26" s="81">
        <v>160</v>
      </c>
    </row>
    <row r="27" spans="1:28">
      <c r="A27" s="81"/>
      <c r="B27" s="81"/>
      <c r="C27" s="81"/>
      <c r="D27" s="81"/>
      <c r="E27" s="81">
        <f>E26*B40</f>
        <v>117.5</v>
      </c>
      <c r="F27" s="81">
        <f>F26*B40</f>
        <v>141</v>
      </c>
      <c r="G27" s="81"/>
      <c r="H27" s="81"/>
      <c r="I27" s="81">
        <f>I26*B40</f>
        <v>1569.8</v>
      </c>
      <c r="J27" s="81">
        <f>J26*B40</f>
        <v>564</v>
      </c>
      <c r="K27" s="81"/>
      <c r="L27" s="81">
        <f>L26*B40</f>
        <v>587.5</v>
      </c>
      <c r="M27" s="81"/>
      <c r="N27" s="81"/>
      <c r="O27" s="81">
        <f>O26*B40</f>
        <v>141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>
        <f>Z26*B40</f>
        <v>188</v>
      </c>
      <c r="AA27" s="81">
        <f>AA26*B40</f>
        <v>0</v>
      </c>
      <c r="AB27" s="81">
        <f>AB26*B40</f>
        <v>7520</v>
      </c>
    </row>
    <row r="28" spans="1:28">
      <c r="A28" s="81" t="s">
        <v>131</v>
      </c>
      <c r="B28" s="81" t="s">
        <v>144</v>
      </c>
      <c r="C28" s="81">
        <v>230</v>
      </c>
      <c r="D28" s="81"/>
      <c r="E28" s="81"/>
      <c r="F28" s="81">
        <v>3.6</v>
      </c>
      <c r="G28" s="81"/>
      <c r="H28" s="81">
        <v>108.8</v>
      </c>
      <c r="I28" s="81"/>
      <c r="J28" s="81"/>
      <c r="K28" s="81"/>
      <c r="L28" s="81"/>
      <c r="M28" s="81"/>
      <c r="N28" s="81"/>
      <c r="O28" s="81">
        <v>2.88</v>
      </c>
      <c r="P28" s="81"/>
      <c r="Q28" s="81"/>
      <c r="R28" s="81"/>
      <c r="S28" s="81"/>
      <c r="T28" s="81">
        <v>1.8</v>
      </c>
      <c r="U28" s="81"/>
      <c r="V28" s="81"/>
      <c r="W28" s="81">
        <v>2</v>
      </c>
      <c r="X28" s="81"/>
      <c r="Y28" s="81"/>
      <c r="Z28" s="81">
        <v>4.2</v>
      </c>
      <c r="AA28" s="81"/>
      <c r="AB28" s="81"/>
    </row>
    <row r="29" spans="1:28">
      <c r="A29" s="81"/>
      <c r="B29" s="81"/>
      <c r="C29" s="81"/>
      <c r="D29" s="81"/>
      <c r="E29" s="81"/>
      <c r="F29" s="81">
        <f>F28*B40</f>
        <v>169.20000000000002</v>
      </c>
      <c r="G29" s="81"/>
      <c r="H29" s="81"/>
      <c r="I29" s="81">
        <f>I28*B40</f>
        <v>0</v>
      </c>
      <c r="J29" s="81">
        <f>J28*B40</f>
        <v>0</v>
      </c>
      <c r="K29" s="81"/>
      <c r="L29" s="81">
        <f>L28*B40</f>
        <v>0</v>
      </c>
      <c r="M29" s="81"/>
      <c r="N29" s="81"/>
      <c r="O29" s="81">
        <f>O28*B40</f>
        <v>135.35999999999999</v>
      </c>
      <c r="P29" s="81"/>
      <c r="Q29" s="81"/>
      <c r="R29" s="81"/>
      <c r="S29" s="81"/>
      <c r="T29" s="81">
        <f>T28*B40</f>
        <v>84.600000000000009</v>
      </c>
      <c r="U29" s="81"/>
      <c r="V29" s="81"/>
      <c r="W29" s="81"/>
      <c r="X29" s="81"/>
      <c r="Y29" s="81"/>
      <c r="Z29" s="81">
        <f>Z28*B40</f>
        <v>197.4</v>
      </c>
      <c r="AA29" s="81"/>
      <c r="AB29" s="81"/>
    </row>
    <row r="30" spans="1:28">
      <c r="A30" s="81" t="s">
        <v>71</v>
      </c>
      <c r="B30" s="81" t="s">
        <v>61</v>
      </c>
      <c r="C30" s="81">
        <v>80</v>
      </c>
      <c r="D30" s="81">
        <v>80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>
      <c r="A32" s="81" t="s">
        <v>170</v>
      </c>
      <c r="B32" s="81" t="s">
        <v>72</v>
      </c>
      <c r="C32" s="81">
        <v>200</v>
      </c>
      <c r="D32" s="81"/>
      <c r="E32" s="81">
        <v>10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>
        <v>24</v>
      </c>
      <c r="T32" s="81"/>
      <c r="U32" s="81"/>
      <c r="V32" s="81"/>
      <c r="W32" s="81"/>
      <c r="X32" s="81"/>
      <c r="Y32" s="81"/>
      <c r="Z32" s="81"/>
      <c r="AA32" s="81"/>
      <c r="AB32" s="81">
        <v>190</v>
      </c>
    </row>
    <row r="33" spans="1:28">
      <c r="A33" s="81"/>
      <c r="B33" s="81"/>
      <c r="C33" s="81"/>
      <c r="D33" s="81"/>
      <c r="E33" s="81">
        <f>E32*B40</f>
        <v>470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>
        <f>AA32*B40</f>
        <v>0</v>
      </c>
      <c r="AB33" s="81">
        <f>AB32*B40</f>
        <v>8930</v>
      </c>
    </row>
    <row r="34" spans="1:28">
      <c r="A34" s="81" t="s">
        <v>73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>
      <c r="A35" s="81" t="s">
        <v>171</v>
      </c>
      <c r="B35" s="81" t="s">
        <v>61</v>
      </c>
      <c r="C35" s="81">
        <v>80</v>
      </c>
      <c r="D35" s="81"/>
      <c r="E35" s="81">
        <v>2.7</v>
      </c>
      <c r="F35" s="81">
        <v>1.24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>
        <v>52.36</v>
      </c>
      <c r="U35" s="81">
        <v>0.43</v>
      </c>
      <c r="V35" s="81"/>
      <c r="W35" s="81">
        <v>1.6</v>
      </c>
      <c r="X35" s="81">
        <v>0.124</v>
      </c>
      <c r="Y35" s="81"/>
      <c r="Z35" s="81">
        <v>0.27</v>
      </c>
      <c r="AA35" s="81">
        <v>33.67</v>
      </c>
      <c r="AB35" s="81">
        <v>20.53</v>
      </c>
    </row>
    <row r="36" spans="1:28">
      <c r="A36" s="81"/>
      <c r="B36" s="81"/>
      <c r="C36" s="81"/>
      <c r="D36" s="81"/>
      <c r="E36" s="81">
        <f>E35*B40</f>
        <v>126.9</v>
      </c>
      <c r="F36" s="81">
        <f>F35*B40</f>
        <v>58.28</v>
      </c>
      <c r="G36" s="81"/>
      <c r="H36" s="81"/>
      <c r="I36" s="81">
        <f>I35*B40</f>
        <v>0</v>
      </c>
      <c r="J36" s="81">
        <f>J35*B40</f>
        <v>0</v>
      </c>
      <c r="K36" s="81"/>
      <c r="L36" s="81"/>
      <c r="M36" s="81"/>
      <c r="N36" s="81"/>
      <c r="O36" s="81"/>
      <c r="P36" s="81"/>
      <c r="Q36" s="81"/>
      <c r="R36" s="81"/>
      <c r="S36" s="81"/>
      <c r="T36" s="81">
        <f>T35*B40</f>
        <v>2460.92</v>
      </c>
      <c r="U36" s="81"/>
      <c r="V36" s="81"/>
      <c r="W36" s="81"/>
      <c r="X36" s="81"/>
      <c r="Y36" s="81"/>
      <c r="Z36" s="81">
        <f>Z35*B40</f>
        <v>12.690000000000001</v>
      </c>
      <c r="AA36" s="81"/>
      <c r="AB36" s="81">
        <f>AB35*B40</f>
        <v>964.91000000000008</v>
      </c>
    </row>
    <row r="37" spans="1:28">
      <c r="A37" s="81" t="s">
        <v>75</v>
      </c>
      <c r="B37" s="81" t="s">
        <v>61</v>
      </c>
      <c r="C37" s="81" t="s">
        <v>172</v>
      </c>
      <c r="D37" s="81"/>
      <c r="E37" s="81">
        <v>20</v>
      </c>
      <c r="F37" s="81"/>
      <c r="G37" s="81">
        <v>50</v>
      </c>
      <c r="H37" s="81"/>
      <c r="I37" s="81"/>
      <c r="J37" s="81"/>
      <c r="K37" s="81"/>
      <c r="L37" s="81"/>
      <c r="M37" s="81"/>
      <c r="N37" s="81">
        <v>4</v>
      </c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>
        <v>110</v>
      </c>
    </row>
    <row r="38" spans="1:28">
      <c r="A38" s="81"/>
      <c r="B38" s="81"/>
      <c r="C38" s="81"/>
      <c r="D38" s="81"/>
      <c r="E38" s="81">
        <f>E37*B40</f>
        <v>940</v>
      </c>
      <c r="F38" s="81"/>
      <c r="G38" s="81">
        <f>G37*B40</f>
        <v>2350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>
        <f>AA37*B40</f>
        <v>0</v>
      </c>
      <c r="AB38" s="81">
        <f>AB37*B40</f>
        <v>5170</v>
      </c>
    </row>
    <row r="39" spans="1:28">
      <c r="A39" s="81" t="s">
        <v>76</v>
      </c>
      <c r="B39" s="81"/>
      <c r="C39" s="81"/>
      <c r="D39" s="81">
        <f>SUM(D15:D38)</f>
        <v>80</v>
      </c>
      <c r="E39" s="81">
        <f>E37+E35+E32+E26+E20+E16</f>
        <v>63.5</v>
      </c>
      <c r="F39" s="81">
        <f>F35+F28+F26+F18+F16</f>
        <v>24.509999999999998</v>
      </c>
      <c r="G39" s="81">
        <f>G37+G16</f>
        <v>155.6</v>
      </c>
      <c r="H39" s="81">
        <f>SUM(H16:H38)</f>
        <v>108.8</v>
      </c>
      <c r="I39" s="81">
        <f>I35+I28+I26</f>
        <v>33.4</v>
      </c>
      <c r="J39" s="81">
        <f>J35+J28+J26</f>
        <v>12</v>
      </c>
      <c r="K39" s="81">
        <f>SUM(K24:K38)</f>
        <v>50</v>
      </c>
      <c r="L39" s="81">
        <f>L28+L26</f>
        <v>12.5</v>
      </c>
      <c r="M39" s="81">
        <f>SUM(M15:M38)</f>
        <v>25</v>
      </c>
      <c r="N39" s="81">
        <f>SUM(N15:N38)</f>
        <v>4</v>
      </c>
      <c r="O39" s="81">
        <f>O28+O26</f>
        <v>5.88</v>
      </c>
      <c r="P39" s="81">
        <v>10</v>
      </c>
      <c r="Q39" s="81">
        <f>SUM(Q15:Q38)</f>
        <v>30.8</v>
      </c>
      <c r="R39" s="81">
        <f>SUM(R15:R38)</f>
        <v>40</v>
      </c>
      <c r="S39" s="81">
        <f>SUM(S31:S38)</f>
        <v>24</v>
      </c>
      <c r="T39" s="81">
        <f>T35+T28</f>
        <v>54.16</v>
      </c>
      <c r="U39" s="81">
        <v>1.4999999999999999E-2</v>
      </c>
      <c r="V39" s="81">
        <f>SUM(V19:V38)</f>
        <v>1</v>
      </c>
      <c r="W39" s="81">
        <f>SUM(W15:W38)</f>
        <v>7.1</v>
      </c>
      <c r="X39" s="81">
        <f>SUM(X15:X38)</f>
        <v>0.124</v>
      </c>
      <c r="Y39" s="81">
        <f>SUM(Y15:Y38)</f>
        <v>200</v>
      </c>
      <c r="Z39" s="81">
        <f>Z35+Z28+Z26</f>
        <v>8.4700000000000006</v>
      </c>
      <c r="AA39" s="81">
        <f>SUM(AA26:AA38)</f>
        <v>33.67</v>
      </c>
      <c r="AB39" s="81">
        <f>SUM(AB26:AB38)</f>
        <v>23065.439999999999</v>
      </c>
    </row>
    <row r="40" spans="1:28">
      <c r="A40" s="128" t="s">
        <v>77</v>
      </c>
      <c r="B40" s="81">
        <v>47</v>
      </c>
      <c r="C40" s="81"/>
      <c r="D40" s="89">
        <v>4.9000000000000004</v>
      </c>
      <c r="E40" s="89">
        <v>2.5</v>
      </c>
      <c r="F40" s="89">
        <v>1</v>
      </c>
      <c r="G40" s="89">
        <v>7</v>
      </c>
      <c r="H40" s="89">
        <v>5</v>
      </c>
      <c r="I40" s="89">
        <v>1.5</v>
      </c>
      <c r="J40" s="89">
        <v>1.2</v>
      </c>
      <c r="K40" s="89">
        <v>4</v>
      </c>
      <c r="L40" s="89">
        <v>0.6</v>
      </c>
      <c r="M40" s="89">
        <v>1.2</v>
      </c>
      <c r="N40" s="89">
        <v>0.04</v>
      </c>
      <c r="O40" s="89">
        <v>0.36</v>
      </c>
      <c r="P40" s="89">
        <v>0.35</v>
      </c>
      <c r="Q40" s="89">
        <v>1.2</v>
      </c>
      <c r="R40" s="89">
        <v>2</v>
      </c>
      <c r="S40" s="89">
        <v>0.9</v>
      </c>
      <c r="T40" s="89">
        <v>2.4500000000000002</v>
      </c>
      <c r="U40" s="89">
        <v>0.03</v>
      </c>
      <c r="V40" s="89">
        <v>0.04</v>
      </c>
      <c r="W40" s="89">
        <v>0.35</v>
      </c>
      <c r="X40" s="90">
        <v>5</v>
      </c>
      <c r="Y40" s="89">
        <v>9</v>
      </c>
      <c r="Z40" s="89">
        <v>0.24</v>
      </c>
      <c r="AA40" s="89">
        <v>0.9</v>
      </c>
      <c r="AB40" s="89"/>
    </row>
    <row r="41" spans="1:28">
      <c r="A41" s="81" t="s">
        <v>78</v>
      </c>
      <c r="B41" s="77">
        <f>B42/B40</f>
        <v>51.943446808510643</v>
      </c>
      <c r="C41" s="81"/>
      <c r="D41" s="77">
        <v>32.78</v>
      </c>
      <c r="E41" s="77">
        <v>35</v>
      </c>
      <c r="F41" s="77">
        <v>160</v>
      </c>
      <c r="G41" s="77">
        <v>43</v>
      </c>
      <c r="H41" s="77">
        <v>141</v>
      </c>
      <c r="I41" s="77">
        <v>20</v>
      </c>
      <c r="J41" s="77">
        <v>15</v>
      </c>
      <c r="K41" s="77">
        <v>23</v>
      </c>
      <c r="L41" s="77">
        <v>45</v>
      </c>
      <c r="M41" s="77">
        <v>25</v>
      </c>
      <c r="N41" s="77">
        <v>449</v>
      </c>
      <c r="O41" s="77">
        <v>103</v>
      </c>
      <c r="P41" s="77">
        <v>148</v>
      </c>
      <c r="Q41" s="77">
        <v>36</v>
      </c>
      <c r="R41" s="77">
        <v>32.799999999999997</v>
      </c>
      <c r="S41" s="77">
        <v>100</v>
      </c>
      <c r="T41" s="77">
        <v>22</v>
      </c>
      <c r="U41" s="77">
        <v>485</v>
      </c>
      <c r="V41" s="77">
        <v>460</v>
      </c>
      <c r="W41" s="77">
        <v>15</v>
      </c>
      <c r="X41" s="77">
        <v>6</v>
      </c>
      <c r="Y41" s="77">
        <v>34</v>
      </c>
      <c r="Z41" s="77">
        <v>72</v>
      </c>
      <c r="AA41" s="77">
        <v>88</v>
      </c>
      <c r="AB41" s="77"/>
    </row>
    <row r="42" spans="1:28">
      <c r="A42" s="81" t="s">
        <v>79</v>
      </c>
      <c r="B42" s="77">
        <f>D42+E42+F42+G42+H42+I42+J42+K42+L42+M42+N42+O42+P42+Q42+R42+S42+T42+U42+V42+W42+X42+Y42+Z42+AA42</f>
        <v>2441.3420000000001</v>
      </c>
      <c r="C42" s="81"/>
      <c r="D42" s="77">
        <f t="shared" ref="D42:AB42" si="0">D40*D41</f>
        <v>160.62200000000001</v>
      </c>
      <c r="E42" s="77">
        <f t="shared" si="0"/>
        <v>87.5</v>
      </c>
      <c r="F42" s="77">
        <f t="shared" si="0"/>
        <v>160</v>
      </c>
      <c r="G42" s="77">
        <f t="shared" si="0"/>
        <v>301</v>
      </c>
      <c r="H42" s="77">
        <f t="shared" si="0"/>
        <v>705</v>
      </c>
      <c r="I42" s="77">
        <f t="shared" si="0"/>
        <v>30</v>
      </c>
      <c r="J42" s="77">
        <f t="shared" si="0"/>
        <v>18</v>
      </c>
      <c r="K42" s="77">
        <f t="shared" si="0"/>
        <v>92</v>
      </c>
      <c r="L42" s="77">
        <f t="shared" si="0"/>
        <v>27</v>
      </c>
      <c r="M42" s="77">
        <f t="shared" si="0"/>
        <v>30</v>
      </c>
      <c r="N42" s="77">
        <f t="shared" si="0"/>
        <v>17.96</v>
      </c>
      <c r="O42" s="77">
        <f t="shared" si="0"/>
        <v>37.08</v>
      </c>
      <c r="P42" s="77">
        <f t="shared" si="0"/>
        <v>51.8</v>
      </c>
      <c r="Q42" s="77">
        <f t="shared" si="0"/>
        <v>43.199999999999996</v>
      </c>
      <c r="R42" s="77">
        <f t="shared" si="0"/>
        <v>65.599999999999994</v>
      </c>
      <c r="S42" s="77">
        <f t="shared" si="0"/>
        <v>90</v>
      </c>
      <c r="T42" s="77">
        <f t="shared" si="0"/>
        <v>53.900000000000006</v>
      </c>
      <c r="U42" s="77">
        <f t="shared" si="0"/>
        <v>14.549999999999999</v>
      </c>
      <c r="V42" s="77">
        <f t="shared" si="0"/>
        <v>18.400000000000002</v>
      </c>
      <c r="W42" s="77">
        <f t="shared" si="0"/>
        <v>5.25</v>
      </c>
      <c r="X42" s="77">
        <f t="shared" si="0"/>
        <v>30</v>
      </c>
      <c r="Y42" s="77">
        <f t="shared" si="0"/>
        <v>306</v>
      </c>
      <c r="Z42" s="77">
        <f t="shared" si="0"/>
        <v>17.28</v>
      </c>
      <c r="AA42" s="77">
        <f t="shared" si="0"/>
        <v>79.2</v>
      </c>
      <c r="AB42" s="77">
        <f t="shared" si="0"/>
        <v>0</v>
      </c>
    </row>
    <row r="43" spans="1:28">
      <c r="A43" s="20" t="s">
        <v>80</v>
      </c>
      <c r="B43" s="55"/>
      <c r="C43" s="55"/>
      <c r="D43" s="55"/>
      <c r="E43" s="55"/>
      <c r="F43" s="55" t="s">
        <v>164</v>
      </c>
      <c r="G43" s="55"/>
      <c r="H43" s="55"/>
      <c r="I43" s="55"/>
      <c r="J43" s="55"/>
      <c r="K43" s="55"/>
      <c r="L43" s="55"/>
    </row>
    <row r="44" spans="1:28">
      <c r="A44" s="55" t="s">
        <v>145</v>
      </c>
      <c r="B44" s="55"/>
      <c r="F44" s="55" t="s">
        <v>82</v>
      </c>
      <c r="G44" s="55"/>
      <c r="H44" s="55"/>
      <c r="I44" s="55"/>
      <c r="J44" s="55"/>
      <c r="K44" s="55"/>
    </row>
  </sheetData>
  <pageMargins left="0" right="0" top="0" bottom="0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025" width="8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R82"/>
  <sheetViews>
    <sheetView topLeftCell="V34" workbookViewId="0">
      <selection activeCell="A31" sqref="A31:E31"/>
    </sheetView>
  </sheetViews>
  <sheetFormatPr defaultRowHeight="14.4"/>
  <sheetData>
    <row r="1" spans="1:44">
      <c r="A1" s="518" t="s">
        <v>289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</row>
    <row r="2" spans="1:44">
      <c r="A2" s="518" t="s">
        <v>290</v>
      </c>
      <c r="B2" s="518"/>
      <c r="C2" s="518"/>
      <c r="D2" s="518"/>
      <c r="E2" s="518"/>
      <c r="F2" s="518"/>
      <c r="G2" s="518"/>
      <c r="H2" s="517" t="s">
        <v>291</v>
      </c>
      <c r="I2" s="517"/>
      <c r="J2" s="517"/>
      <c r="K2" s="517"/>
      <c r="L2" s="517"/>
      <c r="M2" s="187"/>
      <c r="N2" s="517" t="s">
        <v>361</v>
      </c>
      <c r="O2" s="517"/>
      <c r="P2" s="517"/>
      <c r="Q2" s="517"/>
      <c r="R2" s="517"/>
      <c r="S2" s="517"/>
      <c r="T2" s="517"/>
      <c r="U2" s="187"/>
      <c r="V2" s="629" t="s">
        <v>340</v>
      </c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</row>
    <row r="3" spans="1:44">
      <c r="A3" s="187" t="s">
        <v>291</v>
      </c>
      <c r="B3" s="187"/>
      <c r="C3" s="187" t="s">
        <v>291</v>
      </c>
      <c r="D3" s="187"/>
      <c r="E3" s="187" t="s">
        <v>291</v>
      </c>
      <c r="G3" s="187" t="s">
        <v>291</v>
      </c>
      <c r="H3" s="510" t="s">
        <v>292</v>
      </c>
      <c r="I3" s="510"/>
      <c r="J3" s="510"/>
      <c r="K3" s="510"/>
      <c r="L3" s="510"/>
      <c r="M3" s="187"/>
      <c r="N3" s="510" t="s">
        <v>293</v>
      </c>
      <c r="O3" s="510"/>
      <c r="P3" s="510"/>
      <c r="Q3" s="510"/>
      <c r="R3" s="510"/>
      <c r="S3" s="510"/>
      <c r="T3" s="51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</row>
    <row r="4" spans="1:44" ht="15" thickBot="1">
      <c r="A4" s="187" t="s">
        <v>291</v>
      </c>
      <c r="B4" s="187" t="s">
        <v>291</v>
      </c>
      <c r="C4" s="187" t="s">
        <v>291</v>
      </c>
      <c r="D4" s="187" t="s">
        <v>291</v>
      </c>
      <c r="E4" s="187" t="s">
        <v>291</v>
      </c>
      <c r="F4" s="187" t="s">
        <v>291</v>
      </c>
      <c r="G4" s="187" t="s">
        <v>291</v>
      </c>
      <c r="H4" s="187" t="s">
        <v>291</v>
      </c>
      <c r="I4" s="187" t="s">
        <v>291</v>
      </c>
      <c r="J4" s="187" t="s">
        <v>291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539" t="s">
        <v>5</v>
      </c>
      <c r="AP4" s="540"/>
      <c r="AQ4" s="540"/>
      <c r="AR4" s="541"/>
    </row>
    <row r="5" spans="1:44">
      <c r="A5" s="637" t="s">
        <v>381</v>
      </c>
      <c r="B5" s="637"/>
      <c r="C5" s="637"/>
      <c r="D5" s="637"/>
      <c r="E5" s="637"/>
      <c r="F5" s="637"/>
      <c r="G5" s="637"/>
      <c r="H5" s="187" t="s">
        <v>291</v>
      </c>
      <c r="I5" s="187"/>
      <c r="J5" s="187" t="s">
        <v>291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631" t="s">
        <v>294</v>
      </c>
      <c r="AK5" s="631"/>
      <c r="AL5" s="631"/>
      <c r="AM5" s="631"/>
      <c r="AN5" s="187"/>
      <c r="AO5" s="543" t="s">
        <v>295</v>
      </c>
      <c r="AP5" s="544"/>
      <c r="AQ5" s="544"/>
      <c r="AR5" s="545"/>
    </row>
    <row r="6" spans="1:44">
      <c r="A6" s="187" t="s">
        <v>291</v>
      </c>
      <c r="B6" s="187" t="s">
        <v>291</v>
      </c>
      <c r="C6" s="187" t="s">
        <v>291</v>
      </c>
      <c r="D6" s="187" t="s">
        <v>291</v>
      </c>
      <c r="E6" s="187" t="s">
        <v>291</v>
      </c>
      <c r="F6" s="187" t="s">
        <v>291</v>
      </c>
      <c r="G6" s="187" t="s">
        <v>291</v>
      </c>
      <c r="H6" s="187" t="s">
        <v>291</v>
      </c>
      <c r="I6" s="187"/>
      <c r="J6" s="187"/>
      <c r="K6" s="187" t="s">
        <v>291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202" t="s">
        <v>132</v>
      </c>
      <c r="AB6" s="517"/>
      <c r="AC6" s="517"/>
      <c r="AD6" s="517"/>
      <c r="AE6" s="517"/>
      <c r="AF6" s="517"/>
      <c r="AG6" s="187">
        <v>20</v>
      </c>
      <c r="AH6" s="189"/>
      <c r="AI6" s="201" t="s">
        <v>296</v>
      </c>
      <c r="AJ6" s="631" t="s">
        <v>297</v>
      </c>
      <c r="AK6" s="631"/>
      <c r="AL6" s="631"/>
      <c r="AM6" s="631"/>
      <c r="AN6" s="187"/>
      <c r="AO6" s="506"/>
      <c r="AP6" s="507"/>
      <c r="AQ6" s="507"/>
      <c r="AR6" s="508"/>
    </row>
    <row r="7" spans="1:44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509"/>
      <c r="AP7" s="510"/>
      <c r="AQ7" s="510"/>
      <c r="AR7" s="511"/>
    </row>
    <row r="8" spans="1:44" ht="14.4" customHeight="1">
      <c r="A8" s="661" t="s">
        <v>298</v>
      </c>
      <c r="B8" s="662"/>
      <c r="C8" s="662"/>
      <c r="D8" s="662"/>
      <c r="E8" s="662"/>
      <c r="F8" s="523"/>
      <c r="G8" s="661" t="s">
        <v>299</v>
      </c>
      <c r="H8" s="662"/>
      <c r="I8" s="523"/>
      <c r="J8" s="661" t="s">
        <v>300</v>
      </c>
      <c r="K8" s="662"/>
      <c r="L8" s="662"/>
      <c r="M8" s="662"/>
      <c r="N8" s="523"/>
      <c r="O8" s="661" t="s">
        <v>301</v>
      </c>
      <c r="P8" s="662"/>
      <c r="Q8" s="662"/>
      <c r="R8" s="523"/>
      <c r="S8" s="661" t="s">
        <v>341</v>
      </c>
      <c r="T8" s="662"/>
      <c r="U8" s="523"/>
      <c r="V8" s="661" t="s">
        <v>302</v>
      </c>
      <c r="W8" s="662"/>
      <c r="X8" s="662"/>
      <c r="Y8" s="523"/>
      <c r="Z8" s="187"/>
      <c r="AA8" s="632" t="s">
        <v>303</v>
      </c>
      <c r="AB8" s="632"/>
      <c r="AC8" s="632"/>
      <c r="AD8" s="632"/>
      <c r="AE8" s="517" t="s">
        <v>364</v>
      </c>
      <c r="AF8" s="517"/>
      <c r="AG8" s="517"/>
      <c r="AH8" s="517"/>
      <c r="AI8" s="517"/>
      <c r="AJ8" s="517"/>
      <c r="AK8" s="631" t="s">
        <v>304</v>
      </c>
      <c r="AL8" s="631"/>
      <c r="AM8" s="631"/>
      <c r="AN8" s="187"/>
      <c r="AO8" s="519"/>
      <c r="AP8" s="517"/>
      <c r="AQ8" s="517"/>
      <c r="AR8" s="520"/>
    </row>
    <row r="9" spans="1:44">
      <c r="A9" s="527"/>
      <c r="B9" s="528"/>
      <c r="C9" s="528"/>
      <c r="D9" s="528"/>
      <c r="E9" s="528"/>
      <c r="F9" s="529"/>
      <c r="G9" s="524"/>
      <c r="H9" s="525"/>
      <c r="I9" s="526"/>
      <c r="J9" s="524"/>
      <c r="K9" s="525"/>
      <c r="L9" s="525"/>
      <c r="M9" s="525"/>
      <c r="N9" s="526"/>
      <c r="O9" s="524"/>
      <c r="P9" s="525"/>
      <c r="Q9" s="525"/>
      <c r="R9" s="526"/>
      <c r="S9" s="524"/>
      <c r="T9" s="525"/>
      <c r="U9" s="526"/>
      <c r="V9" s="524"/>
      <c r="W9" s="525"/>
      <c r="X9" s="525"/>
      <c r="Y9" s="526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509"/>
      <c r="AP9" s="510"/>
      <c r="AQ9" s="510"/>
      <c r="AR9" s="511"/>
    </row>
    <row r="10" spans="1:44" ht="14.4" customHeight="1">
      <c r="A10" s="661" t="s">
        <v>305</v>
      </c>
      <c r="B10" s="662"/>
      <c r="C10" s="523"/>
      <c r="D10" s="661" t="s">
        <v>306</v>
      </c>
      <c r="E10" s="662"/>
      <c r="F10" s="523"/>
      <c r="G10" s="524"/>
      <c r="H10" s="525"/>
      <c r="I10" s="526"/>
      <c r="J10" s="524"/>
      <c r="K10" s="525"/>
      <c r="L10" s="525"/>
      <c r="M10" s="525"/>
      <c r="N10" s="526"/>
      <c r="O10" s="524"/>
      <c r="P10" s="525"/>
      <c r="Q10" s="525"/>
      <c r="R10" s="526"/>
      <c r="S10" s="524"/>
      <c r="T10" s="525"/>
      <c r="U10" s="526"/>
      <c r="V10" s="524"/>
      <c r="W10" s="525"/>
      <c r="X10" s="525"/>
      <c r="Y10" s="526"/>
      <c r="Z10" s="187"/>
      <c r="AA10" s="632" t="s">
        <v>307</v>
      </c>
      <c r="AB10" s="632"/>
      <c r="AC10" s="632"/>
      <c r="AD10" s="632"/>
      <c r="AE10" s="632"/>
      <c r="AF10" s="632"/>
      <c r="AG10" s="632"/>
      <c r="AH10" s="632"/>
      <c r="AI10" s="517"/>
      <c r="AJ10" s="517"/>
      <c r="AK10" s="517"/>
      <c r="AL10" s="517"/>
      <c r="AM10" s="517"/>
      <c r="AN10" s="187"/>
      <c r="AO10" s="519"/>
      <c r="AP10" s="517"/>
      <c r="AQ10" s="517"/>
      <c r="AR10" s="520"/>
    </row>
    <row r="11" spans="1:44">
      <c r="A11" s="524"/>
      <c r="B11" s="525"/>
      <c r="C11" s="526"/>
      <c r="D11" s="524"/>
      <c r="E11" s="525"/>
      <c r="F11" s="526"/>
      <c r="G11" s="524"/>
      <c r="H11" s="525"/>
      <c r="I11" s="526"/>
      <c r="J11" s="524"/>
      <c r="K11" s="525"/>
      <c r="L11" s="525"/>
      <c r="M11" s="525"/>
      <c r="N11" s="526"/>
      <c r="O11" s="524"/>
      <c r="P11" s="525"/>
      <c r="Q11" s="525"/>
      <c r="R11" s="526"/>
      <c r="S11" s="524"/>
      <c r="T11" s="525"/>
      <c r="U11" s="526"/>
      <c r="V11" s="524"/>
      <c r="W11" s="525"/>
      <c r="X11" s="525"/>
      <c r="Y11" s="526"/>
      <c r="Z11" s="187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509"/>
      <c r="AP11" s="510"/>
      <c r="AQ11" s="510"/>
      <c r="AR11" s="511"/>
    </row>
    <row r="12" spans="1:44" ht="15" thickBot="1">
      <c r="A12" s="527"/>
      <c r="B12" s="528"/>
      <c r="C12" s="529"/>
      <c r="D12" s="527"/>
      <c r="E12" s="528"/>
      <c r="F12" s="529"/>
      <c r="G12" s="527"/>
      <c r="H12" s="528"/>
      <c r="I12" s="529"/>
      <c r="J12" s="527"/>
      <c r="K12" s="528"/>
      <c r="L12" s="528"/>
      <c r="M12" s="528"/>
      <c r="N12" s="529"/>
      <c r="O12" s="527"/>
      <c r="P12" s="528"/>
      <c r="Q12" s="528"/>
      <c r="R12" s="529"/>
      <c r="S12" s="527"/>
      <c r="T12" s="528"/>
      <c r="U12" s="529"/>
      <c r="V12" s="527"/>
      <c r="W12" s="528"/>
      <c r="X12" s="528"/>
      <c r="Y12" s="529"/>
      <c r="Z12" s="187"/>
      <c r="AA12" s="632" t="s">
        <v>308</v>
      </c>
      <c r="AB12" s="632"/>
      <c r="AC12" s="632"/>
      <c r="AD12" s="632"/>
      <c r="AE12" s="632"/>
      <c r="AF12" s="632"/>
      <c r="AG12" s="632"/>
      <c r="AH12" s="632"/>
      <c r="AI12" s="632"/>
      <c r="AJ12" s="517" t="s">
        <v>365</v>
      </c>
      <c r="AK12" s="517"/>
      <c r="AL12" s="517"/>
      <c r="AM12" s="517"/>
      <c r="AN12" s="187"/>
      <c r="AO12" s="512"/>
      <c r="AP12" s="513"/>
      <c r="AQ12" s="513"/>
      <c r="AR12" s="514"/>
    </row>
    <row r="13" spans="1:44">
      <c r="A13" s="572">
        <v>1</v>
      </c>
      <c r="B13" s="573"/>
      <c r="C13" s="574"/>
      <c r="D13" s="572">
        <v>2</v>
      </c>
      <c r="E13" s="573"/>
      <c r="F13" s="574"/>
      <c r="G13" s="572">
        <v>3</v>
      </c>
      <c r="H13" s="573"/>
      <c r="I13" s="574"/>
      <c r="J13" s="572">
        <v>4</v>
      </c>
      <c r="K13" s="573"/>
      <c r="L13" s="573"/>
      <c r="M13" s="573"/>
      <c r="N13" s="574"/>
      <c r="O13" s="572">
        <v>5</v>
      </c>
      <c r="P13" s="573"/>
      <c r="Q13" s="573"/>
      <c r="R13" s="574"/>
      <c r="S13" s="572">
        <v>6</v>
      </c>
      <c r="T13" s="573"/>
      <c r="U13" s="574"/>
      <c r="V13" s="572">
        <v>7</v>
      </c>
      <c r="W13" s="573"/>
      <c r="X13" s="573"/>
      <c r="Y13" s="574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90"/>
      <c r="AK13" s="190"/>
      <c r="AL13" s="190"/>
      <c r="AM13" s="190"/>
      <c r="AN13" s="187"/>
      <c r="AO13" s="187"/>
      <c r="AP13" s="187"/>
      <c r="AQ13" s="187"/>
      <c r="AR13" s="187"/>
    </row>
    <row r="14" spans="1:44">
      <c r="A14" s="663" t="s">
        <v>291</v>
      </c>
      <c r="B14" s="664"/>
      <c r="C14" s="665"/>
      <c r="D14" s="663" t="s">
        <v>291</v>
      </c>
      <c r="E14" s="664"/>
      <c r="F14" s="665"/>
      <c r="G14" s="663" t="s">
        <v>291</v>
      </c>
      <c r="H14" s="664"/>
      <c r="I14" s="665"/>
      <c r="J14" s="663">
        <v>47</v>
      </c>
      <c r="K14" s="664"/>
      <c r="L14" s="664"/>
      <c r="M14" s="664"/>
      <c r="N14" s="665"/>
      <c r="O14" s="663">
        <v>173.81</v>
      </c>
      <c r="P14" s="664"/>
      <c r="Q14" s="664"/>
      <c r="R14" s="665"/>
      <c r="S14" s="663"/>
      <c r="T14" s="664"/>
      <c r="U14" s="665"/>
      <c r="V14" s="663"/>
      <c r="W14" s="664"/>
      <c r="X14" s="664"/>
      <c r="Y14" s="665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</row>
    <row r="15" spans="1:44">
      <c r="A15" s="663" t="s">
        <v>291</v>
      </c>
      <c r="B15" s="664"/>
      <c r="C15" s="665"/>
      <c r="D15" s="663" t="s">
        <v>291</v>
      </c>
      <c r="E15" s="664"/>
      <c r="F15" s="665"/>
      <c r="G15" s="663" t="s">
        <v>291</v>
      </c>
      <c r="H15" s="664"/>
      <c r="I15" s="665"/>
      <c r="J15" s="663" t="s">
        <v>291</v>
      </c>
      <c r="K15" s="664"/>
      <c r="L15" s="664"/>
      <c r="M15" s="664"/>
      <c r="N15" s="665"/>
      <c r="O15" s="663"/>
      <c r="P15" s="664"/>
      <c r="Q15" s="664"/>
      <c r="R15" s="665"/>
      <c r="S15" s="663"/>
      <c r="T15" s="664"/>
      <c r="U15" s="665"/>
      <c r="V15" s="663"/>
      <c r="W15" s="664"/>
      <c r="X15" s="664"/>
      <c r="Y15" s="665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</row>
    <row r="16" spans="1:44">
      <c r="A16" s="504" t="s">
        <v>309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5"/>
      <c r="O16" s="501"/>
      <c r="P16" s="502"/>
      <c r="Q16" s="502"/>
      <c r="R16" s="503"/>
      <c r="S16" s="501"/>
      <c r="T16" s="502"/>
      <c r="U16" s="503"/>
      <c r="V16" s="501"/>
      <c r="W16" s="502"/>
      <c r="X16" s="502"/>
      <c r="Y16" s="503"/>
      <c r="Z16" s="187"/>
      <c r="AA16" s="187"/>
      <c r="AB16" s="187"/>
      <c r="AC16" s="187"/>
      <c r="AD16" s="187"/>
      <c r="AE16" s="187"/>
      <c r="AF16" s="516" t="s">
        <v>366</v>
      </c>
      <c r="AG16" s="516"/>
      <c r="AH16" s="516"/>
      <c r="AI16" s="516"/>
      <c r="AJ16" s="516"/>
      <c r="AK16" s="516"/>
      <c r="AL16" s="516"/>
      <c r="AM16" s="516"/>
      <c r="AN16" s="516"/>
      <c r="AO16" s="187"/>
      <c r="AP16" s="187"/>
      <c r="AQ16" s="187"/>
      <c r="AR16" s="187"/>
    </row>
    <row r="17" spans="1:44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</row>
    <row r="18" spans="1:44" ht="14.4" customHeight="1">
      <c r="A18" s="547" t="s">
        <v>310</v>
      </c>
      <c r="B18" s="548"/>
      <c r="C18" s="548"/>
      <c r="D18" s="548"/>
      <c r="E18" s="548"/>
      <c r="F18" s="549"/>
      <c r="G18" s="550" t="s">
        <v>311</v>
      </c>
      <c r="H18" s="547" t="s">
        <v>312</v>
      </c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9"/>
      <c r="AM18" s="547" t="s">
        <v>313</v>
      </c>
      <c r="AN18" s="548"/>
      <c r="AO18" s="548"/>
      <c r="AP18" s="548"/>
      <c r="AQ18" s="548"/>
      <c r="AR18" s="549"/>
    </row>
    <row r="19" spans="1:44" ht="14.4" customHeight="1">
      <c r="A19" s="553" t="s">
        <v>314</v>
      </c>
      <c r="B19" s="554"/>
      <c r="C19" s="554"/>
      <c r="D19" s="554"/>
      <c r="E19" s="555"/>
      <c r="F19" s="562" t="s">
        <v>315</v>
      </c>
      <c r="G19" s="551"/>
      <c r="H19" s="553" t="s">
        <v>59</v>
      </c>
      <c r="I19" s="554"/>
      <c r="J19" s="554"/>
      <c r="K19" s="554"/>
      <c r="L19" s="554"/>
      <c r="M19" s="554"/>
      <c r="N19" s="554"/>
      <c r="O19" s="555"/>
      <c r="P19" s="553" t="s">
        <v>63</v>
      </c>
      <c r="Q19" s="555"/>
      <c r="R19" s="553" t="s">
        <v>116</v>
      </c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92" t="s">
        <v>119</v>
      </c>
      <c r="AG19" s="593"/>
      <c r="AH19" s="593"/>
      <c r="AI19" s="593"/>
      <c r="AJ19" s="593"/>
      <c r="AK19" s="593"/>
      <c r="AL19" s="594"/>
      <c r="AM19" s="547" t="s">
        <v>316</v>
      </c>
      <c r="AN19" s="548"/>
      <c r="AO19" s="548"/>
      <c r="AP19" s="548"/>
      <c r="AQ19" s="548"/>
      <c r="AR19" s="549"/>
    </row>
    <row r="20" spans="1:44" ht="14.4" customHeight="1">
      <c r="A20" s="556"/>
      <c r="B20" s="557"/>
      <c r="C20" s="557"/>
      <c r="D20" s="557"/>
      <c r="E20" s="558"/>
      <c r="F20" s="563"/>
      <c r="G20" s="551"/>
      <c r="H20" s="559"/>
      <c r="I20" s="560"/>
      <c r="J20" s="560"/>
      <c r="K20" s="560"/>
      <c r="L20" s="560"/>
      <c r="M20" s="560"/>
      <c r="N20" s="560"/>
      <c r="O20" s="561"/>
      <c r="P20" s="559"/>
      <c r="Q20" s="561"/>
      <c r="R20" s="559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59"/>
      <c r="AG20" s="560"/>
      <c r="AH20" s="560"/>
      <c r="AI20" s="560"/>
      <c r="AJ20" s="560"/>
      <c r="AK20" s="560"/>
      <c r="AL20" s="561"/>
      <c r="AM20" s="547" t="s">
        <v>317</v>
      </c>
      <c r="AN20" s="548"/>
      <c r="AO20" s="549"/>
      <c r="AP20" s="547" t="s">
        <v>318</v>
      </c>
      <c r="AQ20" s="548"/>
      <c r="AR20" s="549"/>
    </row>
    <row r="21" spans="1:44" ht="45" customHeight="1">
      <c r="A21" s="559"/>
      <c r="B21" s="560"/>
      <c r="C21" s="560"/>
      <c r="D21" s="560"/>
      <c r="E21" s="561"/>
      <c r="F21" s="564"/>
      <c r="G21" s="552"/>
      <c r="H21" s="565" t="s">
        <v>357</v>
      </c>
      <c r="I21" s="566"/>
      <c r="J21" s="565" t="s">
        <v>38</v>
      </c>
      <c r="K21" s="566"/>
      <c r="L21" s="565" t="s">
        <v>285</v>
      </c>
      <c r="M21" s="566"/>
      <c r="N21" s="565" t="s">
        <v>62</v>
      </c>
      <c r="O21" s="566"/>
      <c r="P21" s="565" t="s">
        <v>64</v>
      </c>
      <c r="Q21" s="566"/>
      <c r="R21" s="565" t="s">
        <v>176</v>
      </c>
      <c r="S21" s="566"/>
      <c r="T21" s="565" t="s">
        <v>117</v>
      </c>
      <c r="U21" s="566"/>
      <c r="V21" s="565" t="s">
        <v>358</v>
      </c>
      <c r="W21" s="566"/>
      <c r="X21" s="565" t="s">
        <v>286</v>
      </c>
      <c r="Y21" s="566"/>
      <c r="Z21" s="565" t="s">
        <v>38</v>
      </c>
      <c r="AA21" s="566"/>
      <c r="AB21" s="565" t="s">
        <v>125</v>
      </c>
      <c r="AC21" s="566"/>
      <c r="AD21" s="565" t="s">
        <v>359</v>
      </c>
      <c r="AE21" s="566"/>
      <c r="AF21" s="565" t="s">
        <v>360</v>
      </c>
      <c r="AG21" s="566"/>
      <c r="AH21" s="595" t="s">
        <v>75</v>
      </c>
      <c r="AI21" s="596"/>
      <c r="AJ21" s="633"/>
      <c r="AK21" s="612" t="s">
        <v>291</v>
      </c>
      <c r="AL21" s="613"/>
      <c r="AM21" s="191" t="s">
        <v>14</v>
      </c>
      <c r="AN21" s="191" t="s">
        <v>78</v>
      </c>
      <c r="AO21" s="191" t="s">
        <v>319</v>
      </c>
      <c r="AP21" s="191" t="s">
        <v>14</v>
      </c>
      <c r="AQ21" s="191" t="s">
        <v>78</v>
      </c>
      <c r="AR21" s="191" t="s">
        <v>319</v>
      </c>
    </row>
    <row r="22" spans="1:44">
      <c r="A22" s="572">
        <v>1</v>
      </c>
      <c r="B22" s="573"/>
      <c r="C22" s="573"/>
      <c r="D22" s="573"/>
      <c r="E22" s="574"/>
      <c r="F22" s="192">
        <v>2</v>
      </c>
      <c r="G22" s="193">
        <v>3</v>
      </c>
      <c r="H22" s="251">
        <v>4</v>
      </c>
      <c r="I22" s="251">
        <v>5</v>
      </c>
      <c r="J22" s="251">
        <v>6</v>
      </c>
      <c r="K22" s="251">
        <v>7</v>
      </c>
      <c r="L22" s="251">
        <v>8</v>
      </c>
      <c r="M22" s="251">
        <v>9</v>
      </c>
      <c r="N22" s="251">
        <v>10</v>
      </c>
      <c r="O22" s="251">
        <v>11</v>
      </c>
      <c r="P22" s="251">
        <v>12</v>
      </c>
      <c r="Q22" s="251">
        <v>13</v>
      </c>
      <c r="R22" s="251">
        <v>14</v>
      </c>
      <c r="S22" s="251">
        <v>15</v>
      </c>
      <c r="T22" s="251">
        <v>16</v>
      </c>
      <c r="U22" s="251">
        <v>17</v>
      </c>
      <c r="V22" s="251">
        <v>18</v>
      </c>
      <c r="W22" s="251">
        <v>19</v>
      </c>
      <c r="X22" s="251">
        <v>20</v>
      </c>
      <c r="Y22" s="251">
        <v>21</v>
      </c>
      <c r="Z22" s="251">
        <v>22</v>
      </c>
      <c r="AA22" s="251">
        <v>23</v>
      </c>
      <c r="AB22" s="251">
        <v>24</v>
      </c>
      <c r="AC22" s="251">
        <v>25</v>
      </c>
      <c r="AD22" s="251">
        <v>26</v>
      </c>
      <c r="AE22" s="251">
        <v>27</v>
      </c>
      <c r="AF22" s="251">
        <v>28</v>
      </c>
      <c r="AG22" s="251">
        <v>29</v>
      </c>
      <c r="AH22" s="251">
        <v>30</v>
      </c>
      <c r="AI22" s="251">
        <v>31</v>
      </c>
      <c r="AJ22" s="251">
        <v>32</v>
      </c>
      <c r="AK22" s="251">
        <v>33</v>
      </c>
      <c r="AL22" s="251">
        <v>34</v>
      </c>
      <c r="AM22" s="572">
        <v>35</v>
      </c>
      <c r="AN22" s="573"/>
      <c r="AO22" s="574"/>
      <c r="AP22" s="572">
        <v>36</v>
      </c>
      <c r="AQ22" s="573"/>
      <c r="AR22" s="574"/>
    </row>
    <row r="23" spans="1:44" ht="14.4" customHeight="1">
      <c r="A23" s="567" t="s">
        <v>320</v>
      </c>
      <c r="B23" s="568"/>
      <c r="C23" s="568"/>
      <c r="D23" s="568"/>
      <c r="E23" s="569"/>
      <c r="F23" s="194" t="s">
        <v>291</v>
      </c>
      <c r="G23" s="252" t="s">
        <v>284</v>
      </c>
      <c r="H23" s="570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249"/>
      <c r="AA23" s="249"/>
      <c r="AB23" s="249"/>
      <c r="AC23" s="249"/>
      <c r="AD23" s="249"/>
      <c r="AE23" s="249"/>
      <c r="AF23" s="249"/>
      <c r="AG23" s="249"/>
      <c r="AH23" s="256"/>
      <c r="AI23" s="256"/>
      <c r="AJ23" s="249"/>
      <c r="AK23" s="249"/>
      <c r="AL23" s="250"/>
      <c r="AM23" s="253">
        <v>47</v>
      </c>
      <c r="AN23" s="196"/>
      <c r="AO23" s="196"/>
      <c r="AP23" s="196"/>
      <c r="AQ23" s="196"/>
      <c r="AR23" s="196"/>
    </row>
    <row r="24" spans="1:44" ht="14.4" customHeight="1">
      <c r="A24" s="567" t="s">
        <v>321</v>
      </c>
      <c r="B24" s="568"/>
      <c r="C24" s="568"/>
      <c r="D24" s="568"/>
      <c r="E24" s="569"/>
      <c r="F24" s="194" t="s">
        <v>291</v>
      </c>
      <c r="G24" s="195" t="s">
        <v>322</v>
      </c>
      <c r="H24" s="667"/>
      <c r="I24" s="668"/>
      <c r="J24" s="616"/>
      <c r="K24" s="617"/>
      <c r="L24" s="616"/>
      <c r="M24" s="617"/>
      <c r="N24" s="616"/>
      <c r="O24" s="617"/>
      <c r="P24" s="616"/>
      <c r="Q24" s="617"/>
      <c r="R24" s="616"/>
      <c r="S24" s="617"/>
      <c r="T24" s="616">
        <v>0.2</v>
      </c>
      <c r="U24" s="617"/>
      <c r="V24" s="616">
        <v>0.08</v>
      </c>
      <c r="W24" s="617"/>
      <c r="X24" s="616"/>
      <c r="Y24" s="617"/>
      <c r="Z24" s="616"/>
      <c r="AA24" s="617"/>
      <c r="AB24" s="616"/>
      <c r="AC24" s="617"/>
      <c r="AD24" s="616"/>
      <c r="AE24" s="617"/>
      <c r="AF24" s="616"/>
      <c r="AG24" s="666"/>
      <c r="AH24" s="570"/>
      <c r="AI24" s="669"/>
      <c r="AJ24" s="250"/>
      <c r="AK24" s="616"/>
      <c r="AL24" s="617"/>
      <c r="AM24" s="196"/>
      <c r="AN24" s="196"/>
      <c r="AO24" s="196"/>
      <c r="AP24" s="196"/>
      <c r="AQ24" s="196"/>
      <c r="AR24" s="196"/>
    </row>
    <row r="25" spans="1:44" ht="14.4" customHeight="1">
      <c r="A25" s="578" t="s">
        <v>323</v>
      </c>
      <c r="B25" s="579"/>
      <c r="C25" s="579"/>
      <c r="D25" s="579"/>
      <c r="E25" s="580"/>
      <c r="F25" s="210" t="s">
        <v>291</v>
      </c>
      <c r="G25" s="211" t="s">
        <v>283</v>
      </c>
      <c r="H25" s="212"/>
      <c r="I25" s="213"/>
      <c r="J25" s="212"/>
      <c r="K25" s="213"/>
      <c r="L25" s="212"/>
      <c r="M25" s="213"/>
      <c r="N25" s="212"/>
      <c r="O25" s="213"/>
      <c r="P25" s="212"/>
      <c r="Q25" s="213"/>
      <c r="R25" s="212"/>
      <c r="S25" s="213"/>
      <c r="T25" s="212"/>
      <c r="U25" s="213"/>
      <c r="V25" s="245" t="s">
        <v>382</v>
      </c>
      <c r="W25" s="246"/>
      <c r="X25" s="212"/>
      <c r="Y25" s="213"/>
      <c r="Z25" s="212"/>
      <c r="AA25" s="213"/>
      <c r="AB25" s="212"/>
      <c r="AC25" s="213"/>
      <c r="AD25" s="212"/>
      <c r="AE25" s="213"/>
      <c r="AF25" s="212"/>
      <c r="AG25" s="254"/>
      <c r="AH25" s="248"/>
      <c r="AI25" s="250"/>
      <c r="AJ25" s="213"/>
      <c r="AK25" s="212"/>
      <c r="AL25" s="213"/>
      <c r="AM25" s="247">
        <f t="shared" ref="AM25:AM56" si="0">I25+K25+M25+O25+Q25+S25+U25+W25+Y25+AA25+AC25+AE25+AG25+AI25</f>
        <v>0</v>
      </c>
      <c r="AN25" s="215">
        <v>680</v>
      </c>
      <c r="AO25" s="215">
        <f>AM25*AN25</f>
        <v>0</v>
      </c>
      <c r="AP25" s="214">
        <f>AI25+AJ25+AK25+AL25</f>
        <v>0</v>
      </c>
      <c r="AQ25" s="214"/>
      <c r="AR25" s="214">
        <f>AP25*AQ25</f>
        <v>0</v>
      </c>
    </row>
    <row r="26" spans="1:44">
      <c r="A26" s="578" t="s">
        <v>342</v>
      </c>
      <c r="B26" s="579"/>
      <c r="C26" s="579"/>
      <c r="D26" s="579"/>
      <c r="E26" s="580"/>
      <c r="F26" s="210" t="s">
        <v>291</v>
      </c>
      <c r="G26" s="211" t="s">
        <v>283</v>
      </c>
      <c r="H26" s="212"/>
      <c r="I26" s="213"/>
      <c r="J26" s="212"/>
      <c r="K26" s="213"/>
      <c r="L26" s="212"/>
      <c r="M26" s="213"/>
      <c r="N26" s="212"/>
      <c r="O26" s="213"/>
      <c r="P26" s="212"/>
      <c r="Q26" s="213"/>
      <c r="R26" s="212"/>
      <c r="S26" s="213"/>
      <c r="T26" s="212"/>
      <c r="U26" s="213"/>
      <c r="V26" s="212"/>
      <c r="W26" s="213"/>
      <c r="X26" s="212"/>
      <c r="Y26" s="213"/>
      <c r="Z26" s="212"/>
      <c r="AA26" s="213"/>
      <c r="AB26" s="212"/>
      <c r="AC26" s="213"/>
      <c r="AD26" s="212"/>
      <c r="AE26" s="213"/>
      <c r="AF26" s="212"/>
      <c r="AG26" s="254"/>
      <c r="AH26" s="248"/>
      <c r="AI26" s="250"/>
      <c r="AJ26" s="213"/>
      <c r="AK26" s="212"/>
      <c r="AL26" s="213"/>
      <c r="AM26" s="247">
        <f t="shared" si="0"/>
        <v>0</v>
      </c>
      <c r="AN26" s="214"/>
      <c r="AO26" s="214">
        <f t="shared" ref="AO26:AO74" si="1">AM26*AN26</f>
        <v>0</v>
      </c>
      <c r="AP26" s="214">
        <f t="shared" ref="AP26:AP46" si="2">AI26+AJ26+AK26+AL26</f>
        <v>0</v>
      </c>
      <c r="AQ26" s="214"/>
      <c r="AR26" s="214">
        <f t="shared" ref="AR26:AR46" si="3">AP26*AQ26</f>
        <v>0</v>
      </c>
    </row>
    <row r="27" spans="1:44" ht="14.4" customHeight="1">
      <c r="A27" s="578" t="s">
        <v>368</v>
      </c>
      <c r="B27" s="579"/>
      <c r="C27" s="579"/>
      <c r="D27" s="579"/>
      <c r="E27" s="580"/>
      <c r="F27" s="210" t="s">
        <v>291</v>
      </c>
      <c r="G27" s="211" t="s">
        <v>283</v>
      </c>
      <c r="H27" s="212"/>
      <c r="I27" s="213"/>
      <c r="J27" s="212"/>
      <c r="K27" s="213"/>
      <c r="L27" s="212"/>
      <c r="M27" s="213"/>
      <c r="N27" s="212"/>
      <c r="O27" s="213"/>
      <c r="P27" s="212"/>
      <c r="Q27" s="213"/>
      <c r="R27" s="212"/>
      <c r="S27" s="213"/>
      <c r="T27" s="212"/>
      <c r="U27" s="213"/>
      <c r="V27" s="212"/>
      <c r="W27" s="213"/>
      <c r="X27" s="212"/>
      <c r="Y27" s="213"/>
      <c r="Z27" s="212"/>
      <c r="AA27" s="213"/>
      <c r="AB27" s="212"/>
      <c r="AC27" s="213"/>
      <c r="AD27" s="212"/>
      <c r="AE27" s="213"/>
      <c r="AF27" s="212"/>
      <c r="AG27" s="254"/>
      <c r="AH27" s="248"/>
      <c r="AI27" s="250"/>
      <c r="AJ27" s="213"/>
      <c r="AK27" s="212"/>
      <c r="AL27" s="213"/>
      <c r="AM27" s="247">
        <f t="shared" si="0"/>
        <v>0</v>
      </c>
      <c r="AN27" s="214"/>
      <c r="AO27" s="214">
        <f t="shared" si="1"/>
        <v>0</v>
      </c>
      <c r="AP27" s="214">
        <f t="shared" si="2"/>
        <v>0</v>
      </c>
      <c r="AQ27" s="214"/>
      <c r="AR27" s="214">
        <f t="shared" si="3"/>
        <v>0</v>
      </c>
    </row>
    <row r="28" spans="1:44" ht="14.4" customHeight="1">
      <c r="A28" s="578" t="s">
        <v>370</v>
      </c>
      <c r="B28" s="579"/>
      <c r="C28" s="579"/>
      <c r="D28" s="579"/>
      <c r="E28" s="580"/>
      <c r="F28" s="210" t="s">
        <v>291</v>
      </c>
      <c r="G28" s="211" t="s">
        <v>283</v>
      </c>
      <c r="H28" s="212"/>
      <c r="I28" s="213"/>
      <c r="J28" s="212"/>
      <c r="K28" s="213"/>
      <c r="L28" s="212"/>
      <c r="M28" s="213"/>
      <c r="N28" s="212"/>
      <c r="O28" s="213"/>
      <c r="P28" s="212"/>
      <c r="Q28" s="213"/>
      <c r="R28" s="212"/>
      <c r="S28" s="213"/>
      <c r="T28" s="212"/>
      <c r="U28" s="213"/>
      <c r="V28" s="212"/>
      <c r="W28" s="213"/>
      <c r="X28" s="212"/>
      <c r="Y28" s="213"/>
      <c r="Z28" s="212"/>
      <c r="AA28" s="213"/>
      <c r="AB28" s="212"/>
      <c r="AC28" s="213"/>
      <c r="AD28" s="212"/>
      <c r="AE28" s="213"/>
      <c r="AF28" s="212"/>
      <c r="AG28" s="254"/>
      <c r="AH28" s="248"/>
      <c r="AI28" s="250"/>
      <c r="AJ28" s="213"/>
      <c r="AK28" s="212"/>
      <c r="AL28" s="213"/>
      <c r="AM28" s="247">
        <f t="shared" si="0"/>
        <v>0</v>
      </c>
      <c r="AN28" s="214"/>
      <c r="AO28" s="214">
        <f t="shared" si="1"/>
        <v>0</v>
      </c>
      <c r="AP28" s="214">
        <f t="shared" si="2"/>
        <v>0</v>
      </c>
      <c r="AQ28" s="214"/>
      <c r="AR28" s="214">
        <f t="shared" si="3"/>
        <v>0</v>
      </c>
    </row>
    <row r="29" spans="1:44" ht="14.4" customHeight="1">
      <c r="A29" s="578" t="s">
        <v>369</v>
      </c>
      <c r="B29" s="579"/>
      <c r="C29" s="579"/>
      <c r="D29" s="579"/>
      <c r="E29" s="580"/>
      <c r="F29" s="210" t="s">
        <v>291</v>
      </c>
      <c r="G29" s="211" t="s">
        <v>283</v>
      </c>
      <c r="H29" s="212"/>
      <c r="I29" s="213"/>
      <c r="J29" s="212"/>
      <c r="K29" s="213"/>
      <c r="L29" s="212"/>
      <c r="M29" s="213"/>
      <c r="N29" s="212"/>
      <c r="O29" s="213"/>
      <c r="P29" s="212"/>
      <c r="Q29" s="213"/>
      <c r="R29" s="212"/>
      <c r="S29" s="213"/>
      <c r="T29" s="212"/>
      <c r="U29" s="213"/>
      <c r="V29" s="212"/>
      <c r="W29" s="213"/>
      <c r="X29" s="212"/>
      <c r="Y29" s="213"/>
      <c r="Z29" s="212"/>
      <c r="AA29" s="213"/>
      <c r="AB29" s="212"/>
      <c r="AC29" s="213"/>
      <c r="AD29" s="212"/>
      <c r="AE29" s="213"/>
      <c r="AF29" s="212"/>
      <c r="AG29" s="254"/>
      <c r="AH29" s="248"/>
      <c r="AI29" s="250"/>
      <c r="AJ29" s="213"/>
      <c r="AK29" s="212"/>
      <c r="AL29" s="213"/>
      <c r="AM29" s="247">
        <f t="shared" si="0"/>
        <v>0</v>
      </c>
      <c r="AN29" s="214"/>
      <c r="AO29" s="214">
        <f t="shared" si="1"/>
        <v>0</v>
      </c>
      <c r="AP29" s="214">
        <f t="shared" si="2"/>
        <v>0</v>
      </c>
      <c r="AQ29" s="214"/>
      <c r="AR29" s="214">
        <f t="shared" si="3"/>
        <v>0</v>
      </c>
    </row>
    <row r="30" spans="1:44" ht="14.4" customHeight="1">
      <c r="A30" s="578" t="s">
        <v>371</v>
      </c>
      <c r="B30" s="579"/>
      <c r="C30" s="579"/>
      <c r="D30" s="579"/>
      <c r="E30" s="580"/>
      <c r="F30" s="210" t="s">
        <v>291</v>
      </c>
      <c r="G30" s="211" t="s">
        <v>283</v>
      </c>
      <c r="H30" s="212"/>
      <c r="I30" s="213"/>
      <c r="J30" s="212"/>
      <c r="K30" s="213"/>
      <c r="L30" s="212"/>
      <c r="M30" s="213"/>
      <c r="N30" s="212"/>
      <c r="O30" s="213"/>
      <c r="P30" s="212"/>
      <c r="Q30" s="213"/>
      <c r="R30" s="212"/>
      <c r="S30" s="213"/>
      <c r="T30" s="212"/>
      <c r="U30" s="213"/>
      <c r="V30" s="212"/>
      <c r="W30" s="213"/>
      <c r="X30" s="212"/>
      <c r="Y30" s="213"/>
      <c r="Z30" s="212"/>
      <c r="AA30" s="213"/>
      <c r="AB30" s="212"/>
      <c r="AC30" s="213"/>
      <c r="AD30" s="212"/>
      <c r="AE30" s="213"/>
      <c r="AF30" s="212"/>
      <c r="AG30" s="254"/>
      <c r="AH30" s="248"/>
      <c r="AI30" s="250"/>
      <c r="AJ30" s="213"/>
      <c r="AK30" s="212"/>
      <c r="AL30" s="213"/>
      <c r="AM30" s="247">
        <f t="shared" si="0"/>
        <v>0</v>
      </c>
      <c r="AN30" s="214"/>
      <c r="AO30" s="214">
        <f t="shared" si="1"/>
        <v>0</v>
      </c>
      <c r="AP30" s="214">
        <f t="shared" si="2"/>
        <v>0</v>
      </c>
      <c r="AQ30" s="214"/>
      <c r="AR30" s="214">
        <f t="shared" si="3"/>
        <v>0</v>
      </c>
    </row>
    <row r="31" spans="1:44" ht="14.4" customHeight="1">
      <c r="A31" s="578" t="s">
        <v>367</v>
      </c>
      <c r="B31" s="579"/>
      <c r="C31" s="579"/>
      <c r="D31" s="579"/>
      <c r="E31" s="580"/>
      <c r="F31" s="210" t="s">
        <v>291</v>
      </c>
      <c r="G31" s="211" t="s">
        <v>283</v>
      </c>
      <c r="H31" s="212"/>
      <c r="I31" s="213"/>
      <c r="J31" s="212"/>
      <c r="K31" s="213"/>
      <c r="L31" s="212"/>
      <c r="M31" s="213"/>
      <c r="N31" s="212"/>
      <c r="O31" s="213"/>
      <c r="P31" s="212"/>
      <c r="Q31" s="213"/>
      <c r="R31" s="212"/>
      <c r="S31" s="213"/>
      <c r="T31" s="212"/>
      <c r="U31" s="213"/>
      <c r="V31" s="212"/>
      <c r="W31" s="213"/>
      <c r="X31" s="212"/>
      <c r="Y31" s="213"/>
      <c r="Z31" s="212"/>
      <c r="AA31" s="213"/>
      <c r="AB31" s="212"/>
      <c r="AC31" s="213"/>
      <c r="AD31" s="212"/>
      <c r="AE31" s="213"/>
      <c r="AF31" s="212"/>
      <c r="AG31" s="254"/>
      <c r="AH31" s="248"/>
      <c r="AI31" s="250"/>
      <c r="AJ31" s="213"/>
      <c r="AK31" s="212"/>
      <c r="AL31" s="213"/>
      <c r="AM31" s="247">
        <f t="shared" si="0"/>
        <v>0</v>
      </c>
      <c r="AN31" s="214"/>
      <c r="AO31" s="214">
        <f t="shared" si="1"/>
        <v>0</v>
      </c>
      <c r="AP31" s="214">
        <f t="shared" si="2"/>
        <v>0</v>
      </c>
      <c r="AQ31" s="214"/>
      <c r="AR31" s="214">
        <f t="shared" si="3"/>
        <v>0</v>
      </c>
    </row>
    <row r="32" spans="1:44" ht="14.4" customHeight="1">
      <c r="A32" s="578" t="s">
        <v>325</v>
      </c>
      <c r="B32" s="579"/>
      <c r="C32" s="579"/>
      <c r="D32" s="579"/>
      <c r="E32" s="580"/>
      <c r="F32" s="210" t="s">
        <v>291</v>
      </c>
      <c r="G32" s="211" t="s">
        <v>283</v>
      </c>
      <c r="H32" s="212"/>
      <c r="I32" s="213"/>
      <c r="J32" s="212"/>
      <c r="K32" s="213"/>
      <c r="L32" s="212"/>
      <c r="M32" s="213"/>
      <c r="N32" s="212"/>
      <c r="O32" s="213"/>
      <c r="P32" s="212"/>
      <c r="Q32" s="213"/>
      <c r="R32" s="212"/>
      <c r="S32" s="213"/>
      <c r="T32" s="212"/>
      <c r="U32" s="213"/>
      <c r="V32" s="212"/>
      <c r="W32" s="213"/>
      <c r="X32" s="212"/>
      <c r="Y32" s="213"/>
      <c r="Z32" s="212"/>
      <c r="AA32" s="213"/>
      <c r="AB32" s="212"/>
      <c r="AC32" s="213"/>
      <c r="AD32" s="212"/>
      <c r="AE32" s="213"/>
      <c r="AF32" s="212"/>
      <c r="AG32" s="254"/>
      <c r="AH32" s="248"/>
      <c r="AI32" s="250"/>
      <c r="AJ32" s="213"/>
      <c r="AK32" s="212"/>
      <c r="AL32" s="213"/>
      <c r="AM32" s="247">
        <f t="shared" si="0"/>
        <v>0</v>
      </c>
      <c r="AN32" s="214"/>
      <c r="AO32" s="214">
        <f t="shared" si="1"/>
        <v>0</v>
      </c>
      <c r="AP32" s="214">
        <f t="shared" si="2"/>
        <v>0</v>
      </c>
      <c r="AQ32" s="214"/>
      <c r="AR32" s="214">
        <f t="shared" si="3"/>
        <v>0</v>
      </c>
    </row>
    <row r="33" spans="1:44" ht="14.4" customHeight="1">
      <c r="A33" s="578" t="s">
        <v>372</v>
      </c>
      <c r="B33" s="579"/>
      <c r="C33" s="579"/>
      <c r="D33" s="579"/>
      <c r="E33" s="580"/>
      <c r="F33" s="210" t="s">
        <v>291</v>
      </c>
      <c r="G33" s="211" t="s">
        <v>326</v>
      </c>
      <c r="H33" s="212"/>
      <c r="I33" s="213"/>
      <c r="J33" s="212"/>
      <c r="K33" s="213"/>
      <c r="L33" s="212"/>
      <c r="M33" s="213"/>
      <c r="N33" s="212"/>
      <c r="O33" s="213"/>
      <c r="P33" s="212"/>
      <c r="Q33" s="213"/>
      <c r="R33" s="212"/>
      <c r="S33" s="213"/>
      <c r="T33" s="212"/>
      <c r="U33" s="213"/>
      <c r="V33" s="212"/>
      <c r="W33" s="213"/>
      <c r="X33" s="212"/>
      <c r="Y33" s="213"/>
      <c r="Z33" s="212"/>
      <c r="AA33" s="213"/>
      <c r="AB33" s="212"/>
      <c r="AC33" s="213"/>
      <c r="AD33" s="212"/>
      <c r="AE33" s="213"/>
      <c r="AF33" s="212"/>
      <c r="AG33" s="254"/>
      <c r="AH33" s="248"/>
      <c r="AI33" s="250"/>
      <c r="AJ33" s="213"/>
      <c r="AK33" s="212"/>
      <c r="AL33" s="213"/>
      <c r="AM33" s="247">
        <f t="shared" si="0"/>
        <v>0</v>
      </c>
      <c r="AN33" s="214"/>
      <c r="AO33" s="214">
        <f t="shared" si="1"/>
        <v>0</v>
      </c>
      <c r="AP33" s="214">
        <f t="shared" si="2"/>
        <v>0</v>
      </c>
      <c r="AQ33" s="214"/>
      <c r="AR33" s="214">
        <f t="shared" si="3"/>
        <v>0</v>
      </c>
    </row>
    <row r="34" spans="1:44" ht="14.4" customHeight="1">
      <c r="A34" s="578" t="s">
        <v>373</v>
      </c>
      <c r="B34" s="579"/>
      <c r="C34" s="579"/>
      <c r="D34" s="579"/>
      <c r="E34" s="580"/>
      <c r="F34" s="210"/>
      <c r="G34" s="211" t="s">
        <v>283</v>
      </c>
      <c r="H34" s="212"/>
      <c r="I34" s="213"/>
      <c r="J34" s="212"/>
      <c r="K34" s="213"/>
      <c r="L34" s="212"/>
      <c r="M34" s="213"/>
      <c r="N34" s="212"/>
      <c r="O34" s="213"/>
      <c r="P34" s="212"/>
      <c r="Q34" s="213"/>
      <c r="R34" s="212"/>
      <c r="S34" s="213"/>
      <c r="T34" s="212"/>
      <c r="U34" s="213"/>
      <c r="V34" s="212"/>
      <c r="W34" s="213"/>
      <c r="X34" s="212"/>
      <c r="Y34" s="213"/>
      <c r="Z34" s="212"/>
      <c r="AA34" s="213"/>
      <c r="AB34" s="212"/>
      <c r="AC34" s="213"/>
      <c r="AD34" s="212"/>
      <c r="AE34" s="213"/>
      <c r="AF34" s="212"/>
      <c r="AG34" s="254"/>
      <c r="AH34" s="248"/>
      <c r="AI34" s="250"/>
      <c r="AJ34" s="213"/>
      <c r="AK34" s="212"/>
      <c r="AL34" s="213"/>
      <c r="AM34" s="247">
        <f t="shared" si="0"/>
        <v>0</v>
      </c>
      <c r="AN34" s="214"/>
      <c r="AO34" s="214">
        <f t="shared" si="1"/>
        <v>0</v>
      </c>
      <c r="AP34" s="214">
        <f t="shared" si="2"/>
        <v>0</v>
      </c>
      <c r="AQ34" s="214"/>
      <c r="AR34" s="214">
        <f t="shared" si="3"/>
        <v>0</v>
      </c>
    </row>
    <row r="35" spans="1:44" ht="14.4" customHeight="1">
      <c r="A35" s="578" t="s">
        <v>376</v>
      </c>
      <c r="B35" s="579"/>
      <c r="C35" s="579"/>
      <c r="D35" s="579"/>
      <c r="E35" s="580"/>
      <c r="F35" s="210" t="s">
        <v>291</v>
      </c>
      <c r="G35" s="211" t="s">
        <v>283</v>
      </c>
      <c r="H35" s="212"/>
      <c r="I35" s="213"/>
      <c r="J35" s="212"/>
      <c r="K35" s="213"/>
      <c r="L35" s="212"/>
      <c r="M35" s="213"/>
      <c r="N35" s="212"/>
      <c r="O35" s="213"/>
      <c r="P35" s="212"/>
      <c r="Q35" s="213"/>
      <c r="R35" s="212"/>
      <c r="S35" s="213"/>
      <c r="T35" s="212"/>
      <c r="U35" s="213"/>
      <c r="V35" s="212"/>
      <c r="W35" s="213"/>
      <c r="X35" s="212"/>
      <c r="Y35" s="213"/>
      <c r="Z35" s="212"/>
      <c r="AA35" s="213"/>
      <c r="AB35" s="212"/>
      <c r="AC35" s="213"/>
      <c r="AD35" s="212"/>
      <c r="AE35" s="213"/>
      <c r="AF35" s="212"/>
      <c r="AG35" s="254"/>
      <c r="AH35" s="248"/>
      <c r="AI35" s="250"/>
      <c r="AJ35" s="213"/>
      <c r="AK35" s="212"/>
      <c r="AL35" s="213"/>
      <c r="AM35" s="247">
        <f t="shared" si="0"/>
        <v>0</v>
      </c>
      <c r="AN35" s="214"/>
      <c r="AO35" s="214">
        <f t="shared" si="1"/>
        <v>0</v>
      </c>
      <c r="AP35" s="214">
        <f t="shared" si="2"/>
        <v>0</v>
      </c>
      <c r="AQ35" s="214"/>
      <c r="AR35" s="214">
        <f t="shared" si="3"/>
        <v>0</v>
      </c>
    </row>
    <row r="36" spans="1:44" ht="26.4">
      <c r="A36" s="222" t="s">
        <v>377</v>
      </c>
      <c r="B36" s="223"/>
      <c r="C36" s="223"/>
      <c r="D36" s="223"/>
      <c r="E36" s="224"/>
      <c r="F36" s="210" t="s">
        <v>291</v>
      </c>
      <c r="G36" s="211" t="s">
        <v>283</v>
      </c>
      <c r="H36" s="212"/>
      <c r="I36" s="213"/>
      <c r="J36" s="212"/>
      <c r="K36" s="213"/>
      <c r="L36" s="212"/>
      <c r="M36" s="213"/>
      <c r="N36" s="212"/>
      <c r="O36" s="213"/>
      <c r="P36" s="212"/>
      <c r="Q36" s="213"/>
      <c r="R36" s="212"/>
      <c r="S36" s="213"/>
      <c r="T36" s="212"/>
      <c r="U36" s="213"/>
      <c r="V36" s="212"/>
      <c r="W36" s="213"/>
      <c r="X36" s="212"/>
      <c r="Y36" s="213"/>
      <c r="Z36" s="212"/>
      <c r="AA36" s="213"/>
      <c r="AB36" s="212"/>
      <c r="AC36" s="213"/>
      <c r="AD36" s="212"/>
      <c r="AE36" s="213"/>
      <c r="AF36" s="212"/>
      <c r="AG36" s="254"/>
      <c r="AH36" s="248"/>
      <c r="AI36" s="250"/>
      <c r="AJ36" s="213"/>
      <c r="AK36" s="212"/>
      <c r="AL36" s="213"/>
      <c r="AM36" s="247">
        <f t="shared" si="0"/>
        <v>0</v>
      </c>
      <c r="AN36" s="214"/>
      <c r="AO36" s="214">
        <f t="shared" si="1"/>
        <v>0</v>
      </c>
      <c r="AP36" s="214">
        <f t="shared" si="2"/>
        <v>0</v>
      </c>
      <c r="AQ36" s="214"/>
      <c r="AR36" s="214">
        <f t="shared" si="3"/>
        <v>0</v>
      </c>
    </row>
    <row r="37" spans="1:44">
      <c r="A37" s="578" t="s">
        <v>327</v>
      </c>
      <c r="B37" s="579"/>
      <c r="C37" s="579"/>
      <c r="D37" s="579"/>
      <c r="E37" s="580"/>
      <c r="F37" s="210" t="s">
        <v>291</v>
      </c>
      <c r="G37" s="211" t="s">
        <v>283</v>
      </c>
      <c r="H37" s="212"/>
      <c r="I37" s="213"/>
      <c r="J37" s="212"/>
      <c r="K37" s="213"/>
      <c r="L37" s="212"/>
      <c r="M37" s="213"/>
      <c r="N37" s="212"/>
      <c r="O37" s="213"/>
      <c r="P37" s="212"/>
      <c r="Q37" s="213"/>
      <c r="R37" s="212"/>
      <c r="S37" s="213"/>
      <c r="T37" s="212"/>
      <c r="U37" s="213"/>
      <c r="V37" s="212"/>
      <c r="W37" s="213"/>
      <c r="X37" s="212"/>
      <c r="Y37" s="213"/>
      <c r="Z37" s="212"/>
      <c r="AA37" s="213"/>
      <c r="AB37" s="212"/>
      <c r="AC37" s="213"/>
      <c r="AD37" s="212"/>
      <c r="AE37" s="213"/>
      <c r="AF37" s="212"/>
      <c r="AG37" s="254"/>
      <c r="AH37" s="248"/>
      <c r="AI37" s="250"/>
      <c r="AJ37" s="213"/>
      <c r="AK37" s="212"/>
      <c r="AL37" s="213"/>
      <c r="AM37" s="247">
        <f t="shared" si="0"/>
        <v>0</v>
      </c>
      <c r="AN37" s="214"/>
      <c r="AO37" s="214">
        <f t="shared" si="1"/>
        <v>0</v>
      </c>
      <c r="AP37" s="214">
        <f t="shared" si="2"/>
        <v>0</v>
      </c>
      <c r="AQ37" s="214"/>
      <c r="AR37" s="214">
        <f t="shared" si="3"/>
        <v>0</v>
      </c>
    </row>
    <row r="38" spans="1:44" ht="39.6">
      <c r="A38" s="222" t="s">
        <v>328</v>
      </c>
      <c r="B38" s="223"/>
      <c r="C38" s="223"/>
      <c r="D38" s="223"/>
      <c r="E38" s="224"/>
      <c r="F38" s="210" t="s">
        <v>291</v>
      </c>
      <c r="G38" s="211" t="s">
        <v>283</v>
      </c>
      <c r="H38" s="212"/>
      <c r="I38" s="213"/>
      <c r="J38" s="212"/>
      <c r="K38" s="213"/>
      <c r="L38" s="212"/>
      <c r="M38" s="213"/>
      <c r="N38" s="212"/>
      <c r="O38" s="213"/>
      <c r="P38" s="212"/>
      <c r="Q38" s="213"/>
      <c r="R38" s="212"/>
      <c r="S38" s="213"/>
      <c r="T38" s="212"/>
      <c r="U38" s="213"/>
      <c r="V38" s="212"/>
      <c r="W38" s="213"/>
      <c r="X38" s="212"/>
      <c r="Y38" s="213"/>
      <c r="Z38" s="212"/>
      <c r="AA38" s="213"/>
      <c r="AB38" s="212"/>
      <c r="AC38" s="213"/>
      <c r="AD38" s="212"/>
      <c r="AE38" s="213"/>
      <c r="AF38" s="212"/>
      <c r="AG38" s="254"/>
      <c r="AH38" s="248"/>
      <c r="AI38" s="250"/>
      <c r="AJ38" s="213"/>
      <c r="AK38" s="212"/>
      <c r="AL38" s="213"/>
      <c r="AM38" s="247">
        <f t="shared" si="0"/>
        <v>0</v>
      </c>
      <c r="AN38" s="214"/>
      <c r="AO38" s="214">
        <f t="shared" si="1"/>
        <v>0</v>
      </c>
      <c r="AP38" s="214">
        <f t="shared" si="2"/>
        <v>0</v>
      </c>
      <c r="AQ38" s="214"/>
      <c r="AR38" s="214">
        <f t="shared" si="3"/>
        <v>0</v>
      </c>
    </row>
    <row r="39" spans="1:44">
      <c r="A39" s="222" t="s">
        <v>343</v>
      </c>
      <c r="B39" s="223"/>
      <c r="C39" s="223"/>
      <c r="D39" s="223"/>
      <c r="E39" s="224"/>
      <c r="F39" s="210" t="s">
        <v>291</v>
      </c>
      <c r="G39" s="211" t="s">
        <v>283</v>
      </c>
      <c r="H39" s="212"/>
      <c r="I39" s="213"/>
      <c r="J39" s="212"/>
      <c r="K39" s="213"/>
      <c r="L39" s="212"/>
      <c r="M39" s="213"/>
      <c r="N39" s="212"/>
      <c r="O39" s="213"/>
      <c r="P39" s="212"/>
      <c r="Q39" s="213"/>
      <c r="R39" s="212"/>
      <c r="S39" s="213"/>
      <c r="T39" s="212"/>
      <c r="U39" s="213"/>
      <c r="V39" s="212"/>
      <c r="W39" s="213"/>
      <c r="X39" s="212"/>
      <c r="Y39" s="213"/>
      <c r="Z39" s="212"/>
      <c r="AA39" s="213"/>
      <c r="AB39" s="212"/>
      <c r="AC39" s="213"/>
      <c r="AD39" s="212"/>
      <c r="AE39" s="213"/>
      <c r="AF39" s="212"/>
      <c r="AG39" s="254"/>
      <c r="AH39" s="248"/>
      <c r="AI39" s="250"/>
      <c r="AJ39" s="213"/>
      <c r="AK39" s="212"/>
      <c r="AL39" s="213"/>
      <c r="AM39" s="247">
        <f t="shared" si="0"/>
        <v>0</v>
      </c>
      <c r="AN39" s="214"/>
      <c r="AO39" s="214">
        <f t="shared" si="1"/>
        <v>0</v>
      </c>
      <c r="AP39" s="214">
        <f t="shared" si="2"/>
        <v>0</v>
      </c>
      <c r="AQ39" s="214"/>
      <c r="AR39" s="214">
        <f t="shared" si="3"/>
        <v>0</v>
      </c>
    </row>
    <row r="40" spans="1:44" ht="39.6">
      <c r="A40" s="222" t="s">
        <v>344</v>
      </c>
      <c r="B40" s="223"/>
      <c r="C40" s="223"/>
      <c r="D40" s="223"/>
      <c r="E40" s="224"/>
      <c r="F40" s="210" t="s">
        <v>291</v>
      </c>
      <c r="G40" s="211" t="s">
        <v>283</v>
      </c>
      <c r="H40" s="212"/>
      <c r="I40" s="213"/>
      <c r="J40" s="212"/>
      <c r="K40" s="213"/>
      <c r="L40" s="212"/>
      <c r="M40" s="213"/>
      <c r="N40" s="212"/>
      <c r="O40" s="213"/>
      <c r="P40" s="212"/>
      <c r="Q40" s="213"/>
      <c r="R40" s="212"/>
      <c r="S40" s="213"/>
      <c r="T40" s="212"/>
      <c r="U40" s="213"/>
      <c r="V40" s="212"/>
      <c r="W40" s="213"/>
      <c r="X40" s="212"/>
      <c r="Y40" s="213"/>
      <c r="Z40" s="212"/>
      <c r="AA40" s="213"/>
      <c r="AB40" s="212"/>
      <c r="AC40" s="213"/>
      <c r="AD40" s="212"/>
      <c r="AE40" s="213"/>
      <c r="AF40" s="212"/>
      <c r="AG40" s="254"/>
      <c r="AH40" s="248"/>
      <c r="AI40" s="250"/>
      <c r="AJ40" s="213"/>
      <c r="AK40" s="212"/>
      <c r="AL40" s="213"/>
      <c r="AM40" s="247">
        <f t="shared" si="0"/>
        <v>0</v>
      </c>
      <c r="AN40" s="214"/>
      <c r="AO40" s="214">
        <f t="shared" si="1"/>
        <v>0</v>
      </c>
      <c r="AP40" s="214">
        <f t="shared" si="2"/>
        <v>0</v>
      </c>
      <c r="AQ40" s="214"/>
      <c r="AR40" s="214">
        <f t="shared" si="3"/>
        <v>0</v>
      </c>
    </row>
    <row r="41" spans="1:44" ht="26.4">
      <c r="A41" s="222" t="s">
        <v>91</v>
      </c>
      <c r="B41" s="223"/>
      <c r="C41" s="223"/>
      <c r="D41" s="223"/>
      <c r="E41" s="224"/>
      <c r="F41" s="210" t="s">
        <v>291</v>
      </c>
      <c r="G41" s="211" t="s">
        <v>283</v>
      </c>
      <c r="H41" s="212"/>
      <c r="I41" s="213"/>
      <c r="J41" s="212"/>
      <c r="K41" s="213"/>
      <c r="L41" s="212"/>
      <c r="M41" s="213"/>
      <c r="N41" s="212"/>
      <c r="O41" s="213"/>
      <c r="P41" s="212"/>
      <c r="Q41" s="213"/>
      <c r="R41" s="212"/>
      <c r="S41" s="213"/>
      <c r="T41" s="212"/>
      <c r="U41" s="213"/>
      <c r="V41" s="212"/>
      <c r="W41" s="213"/>
      <c r="X41" s="212"/>
      <c r="Y41" s="213"/>
      <c r="Z41" s="212"/>
      <c r="AA41" s="213"/>
      <c r="AB41" s="212"/>
      <c r="AC41" s="213"/>
      <c r="AD41" s="212"/>
      <c r="AE41" s="213"/>
      <c r="AF41" s="212"/>
      <c r="AG41" s="254"/>
      <c r="AH41" s="248"/>
      <c r="AI41" s="250"/>
      <c r="AJ41" s="213"/>
      <c r="AK41" s="212"/>
      <c r="AL41" s="213"/>
      <c r="AM41" s="247">
        <f t="shared" si="0"/>
        <v>0</v>
      </c>
      <c r="AN41" s="214"/>
      <c r="AO41" s="214">
        <f t="shared" si="1"/>
        <v>0</v>
      </c>
      <c r="AP41" s="214">
        <f t="shared" si="2"/>
        <v>0</v>
      </c>
      <c r="AQ41" s="214"/>
      <c r="AR41" s="214">
        <f t="shared" si="3"/>
        <v>0</v>
      </c>
    </row>
    <row r="42" spans="1:44">
      <c r="A42" s="222" t="s">
        <v>345</v>
      </c>
      <c r="B42" s="223"/>
      <c r="C42" s="223"/>
      <c r="D42" s="223"/>
      <c r="E42" s="224"/>
      <c r="F42" s="210" t="s">
        <v>291</v>
      </c>
      <c r="G42" s="211" t="s">
        <v>283</v>
      </c>
      <c r="H42" s="212"/>
      <c r="I42" s="213"/>
      <c r="J42" s="212"/>
      <c r="K42" s="213"/>
      <c r="L42" s="212"/>
      <c r="M42" s="213"/>
      <c r="N42" s="212"/>
      <c r="O42" s="213"/>
      <c r="P42" s="212"/>
      <c r="Q42" s="213"/>
      <c r="R42" s="212"/>
      <c r="S42" s="213"/>
      <c r="T42" s="212"/>
      <c r="U42" s="213"/>
      <c r="V42" s="212"/>
      <c r="W42" s="213"/>
      <c r="X42" s="212"/>
      <c r="Y42" s="213"/>
      <c r="Z42" s="212"/>
      <c r="AA42" s="213"/>
      <c r="AB42" s="212"/>
      <c r="AC42" s="213"/>
      <c r="AD42" s="212"/>
      <c r="AE42" s="213"/>
      <c r="AF42" s="212"/>
      <c r="AG42" s="254"/>
      <c r="AH42" s="248"/>
      <c r="AI42" s="250"/>
      <c r="AJ42" s="213"/>
      <c r="AK42" s="212"/>
      <c r="AL42" s="213"/>
      <c r="AM42" s="247">
        <f t="shared" si="0"/>
        <v>0</v>
      </c>
      <c r="AN42" s="214"/>
      <c r="AO42" s="214">
        <f t="shared" si="1"/>
        <v>0</v>
      </c>
      <c r="AP42" s="214">
        <f t="shared" si="2"/>
        <v>0</v>
      </c>
      <c r="AQ42" s="214"/>
      <c r="AR42" s="214">
        <f t="shared" si="3"/>
        <v>0</v>
      </c>
    </row>
    <row r="43" spans="1:44">
      <c r="A43" s="222" t="s">
        <v>346</v>
      </c>
      <c r="B43" s="223"/>
      <c r="C43" s="223"/>
      <c r="D43" s="223"/>
      <c r="E43" s="224"/>
      <c r="F43" s="210" t="s">
        <v>291</v>
      </c>
      <c r="G43" s="211" t="s">
        <v>283</v>
      </c>
      <c r="H43" s="212"/>
      <c r="I43" s="213"/>
      <c r="J43" s="212"/>
      <c r="K43" s="213"/>
      <c r="L43" s="212"/>
      <c r="M43" s="213"/>
      <c r="N43" s="212"/>
      <c r="O43" s="213"/>
      <c r="P43" s="212"/>
      <c r="Q43" s="213"/>
      <c r="R43" s="212"/>
      <c r="S43" s="213"/>
      <c r="T43" s="212"/>
      <c r="U43" s="213"/>
      <c r="V43" s="212"/>
      <c r="W43" s="213"/>
      <c r="X43" s="212"/>
      <c r="Y43" s="213"/>
      <c r="Z43" s="212"/>
      <c r="AA43" s="213"/>
      <c r="AB43" s="212"/>
      <c r="AC43" s="213"/>
      <c r="AD43" s="212"/>
      <c r="AE43" s="213"/>
      <c r="AF43" s="212"/>
      <c r="AG43" s="254"/>
      <c r="AH43" s="248"/>
      <c r="AI43" s="250"/>
      <c r="AJ43" s="213"/>
      <c r="AK43" s="212"/>
      <c r="AL43" s="213"/>
      <c r="AM43" s="247">
        <f t="shared" si="0"/>
        <v>0</v>
      </c>
      <c r="AN43" s="214"/>
      <c r="AO43" s="214">
        <f t="shared" si="1"/>
        <v>0</v>
      </c>
      <c r="AP43" s="214">
        <f t="shared" si="2"/>
        <v>0</v>
      </c>
      <c r="AQ43" s="214"/>
      <c r="AR43" s="214">
        <f t="shared" si="3"/>
        <v>0</v>
      </c>
    </row>
    <row r="44" spans="1:44" ht="14.4" customHeight="1">
      <c r="A44" s="584" t="s">
        <v>347</v>
      </c>
      <c r="B44" s="585"/>
      <c r="C44" s="585"/>
      <c r="D44" s="585"/>
      <c r="E44" s="586"/>
      <c r="F44" s="210" t="s">
        <v>291</v>
      </c>
      <c r="G44" s="211" t="s">
        <v>283</v>
      </c>
      <c r="H44" s="212"/>
      <c r="I44" s="213"/>
      <c r="J44" s="212"/>
      <c r="K44" s="213"/>
      <c r="L44" s="212"/>
      <c r="M44" s="213"/>
      <c r="N44" s="212"/>
      <c r="O44" s="213"/>
      <c r="P44" s="212"/>
      <c r="Q44" s="213"/>
      <c r="R44" s="212"/>
      <c r="S44" s="213"/>
      <c r="T44" s="212"/>
      <c r="U44" s="213"/>
      <c r="V44" s="212"/>
      <c r="W44" s="213"/>
      <c r="X44" s="212"/>
      <c r="Y44" s="213"/>
      <c r="Z44" s="212"/>
      <c r="AA44" s="213"/>
      <c r="AB44" s="212"/>
      <c r="AC44" s="213"/>
      <c r="AD44" s="212"/>
      <c r="AE44" s="213"/>
      <c r="AF44" s="212"/>
      <c r="AG44" s="254"/>
      <c r="AH44" s="248"/>
      <c r="AI44" s="250"/>
      <c r="AJ44" s="213"/>
      <c r="AK44" s="212"/>
      <c r="AL44" s="213"/>
      <c r="AM44" s="247">
        <f t="shared" si="0"/>
        <v>0</v>
      </c>
      <c r="AN44" s="214"/>
      <c r="AO44" s="214">
        <f t="shared" si="1"/>
        <v>0</v>
      </c>
      <c r="AP44" s="214">
        <f t="shared" si="2"/>
        <v>0</v>
      </c>
      <c r="AQ44" s="214"/>
      <c r="AR44" s="214">
        <f t="shared" si="3"/>
        <v>0</v>
      </c>
    </row>
    <row r="45" spans="1:44">
      <c r="A45" s="225" t="s">
        <v>330</v>
      </c>
      <c r="B45" s="226"/>
      <c r="C45" s="226"/>
      <c r="D45" s="226"/>
      <c r="E45" s="227"/>
      <c r="F45" s="210" t="s">
        <v>291</v>
      </c>
      <c r="G45" s="211" t="s">
        <v>283</v>
      </c>
      <c r="H45" s="212"/>
      <c r="I45" s="213"/>
      <c r="J45" s="212"/>
      <c r="K45" s="213"/>
      <c r="L45" s="212"/>
      <c r="M45" s="213"/>
      <c r="N45" s="212"/>
      <c r="O45" s="213"/>
      <c r="P45" s="212"/>
      <c r="Q45" s="213"/>
      <c r="R45" s="212"/>
      <c r="S45" s="213"/>
      <c r="T45" s="212"/>
      <c r="U45" s="213"/>
      <c r="V45" s="212"/>
      <c r="W45" s="213"/>
      <c r="X45" s="212"/>
      <c r="Y45" s="213"/>
      <c r="Z45" s="212"/>
      <c r="AA45" s="213"/>
      <c r="AB45" s="212"/>
      <c r="AC45" s="213"/>
      <c r="AD45" s="212"/>
      <c r="AE45" s="213"/>
      <c r="AF45" s="212"/>
      <c r="AG45" s="254"/>
      <c r="AH45" s="248"/>
      <c r="AI45" s="250"/>
      <c r="AJ45" s="213"/>
      <c r="AK45" s="212"/>
      <c r="AL45" s="213"/>
      <c r="AM45" s="247">
        <f t="shared" si="0"/>
        <v>0</v>
      </c>
      <c r="AN45" s="214"/>
      <c r="AO45" s="214">
        <f t="shared" si="1"/>
        <v>0</v>
      </c>
      <c r="AP45" s="214">
        <f t="shared" si="2"/>
        <v>0</v>
      </c>
      <c r="AQ45" s="214"/>
      <c r="AR45" s="214">
        <f t="shared" si="3"/>
        <v>0</v>
      </c>
    </row>
    <row r="46" spans="1:44">
      <c r="A46" s="225" t="s">
        <v>331</v>
      </c>
      <c r="B46" s="226"/>
      <c r="C46" s="226"/>
      <c r="D46" s="226"/>
      <c r="E46" s="227"/>
      <c r="F46" s="210" t="s">
        <v>291</v>
      </c>
      <c r="G46" s="211" t="s">
        <v>283</v>
      </c>
      <c r="H46" s="212"/>
      <c r="I46" s="213"/>
      <c r="J46" s="212"/>
      <c r="K46" s="213"/>
      <c r="L46" s="212"/>
      <c r="M46" s="213"/>
      <c r="N46" s="212"/>
      <c r="O46" s="213"/>
      <c r="P46" s="212"/>
      <c r="Q46" s="213"/>
      <c r="R46" s="212"/>
      <c r="S46" s="213"/>
      <c r="T46" s="212"/>
      <c r="U46" s="213"/>
      <c r="V46" s="212"/>
      <c r="W46" s="213"/>
      <c r="X46" s="212"/>
      <c r="Y46" s="213"/>
      <c r="Z46" s="212"/>
      <c r="AA46" s="213"/>
      <c r="AB46" s="212"/>
      <c r="AC46" s="213"/>
      <c r="AD46" s="212"/>
      <c r="AE46" s="213"/>
      <c r="AF46" s="212"/>
      <c r="AG46" s="254"/>
      <c r="AH46" s="248"/>
      <c r="AI46" s="250"/>
      <c r="AJ46" s="213"/>
      <c r="AK46" s="212"/>
      <c r="AL46" s="213"/>
      <c r="AM46" s="247">
        <f t="shared" si="0"/>
        <v>0</v>
      </c>
      <c r="AN46" s="214"/>
      <c r="AO46" s="214">
        <f t="shared" si="1"/>
        <v>0</v>
      </c>
      <c r="AP46" s="214">
        <f t="shared" si="2"/>
        <v>0</v>
      </c>
      <c r="AQ46" s="214"/>
      <c r="AR46" s="214">
        <f t="shared" si="3"/>
        <v>0</v>
      </c>
    </row>
    <row r="47" spans="1:44" ht="39.6">
      <c r="A47" s="225" t="s">
        <v>374</v>
      </c>
      <c r="B47" s="226"/>
      <c r="C47" s="226"/>
      <c r="D47" s="226"/>
      <c r="E47" s="227"/>
      <c r="F47" s="210"/>
      <c r="G47" s="211" t="s">
        <v>283</v>
      </c>
      <c r="H47" s="212"/>
      <c r="I47" s="213"/>
      <c r="J47" s="212"/>
      <c r="K47" s="213"/>
      <c r="L47" s="212"/>
      <c r="M47" s="213"/>
      <c r="N47" s="212"/>
      <c r="O47" s="213"/>
      <c r="P47" s="212"/>
      <c r="Q47" s="213"/>
      <c r="R47" s="212"/>
      <c r="S47" s="213"/>
      <c r="T47" s="212"/>
      <c r="U47" s="213"/>
      <c r="V47" s="212"/>
      <c r="W47" s="213"/>
      <c r="X47" s="212"/>
      <c r="Y47" s="213"/>
      <c r="Z47" s="212"/>
      <c r="AA47" s="213"/>
      <c r="AB47" s="212"/>
      <c r="AC47" s="213"/>
      <c r="AD47" s="212"/>
      <c r="AE47" s="213"/>
      <c r="AF47" s="212"/>
      <c r="AG47" s="254"/>
      <c r="AH47" s="248"/>
      <c r="AI47" s="250"/>
      <c r="AJ47" s="213"/>
      <c r="AK47" s="212"/>
      <c r="AL47" s="213"/>
      <c r="AM47" s="247">
        <f t="shared" si="0"/>
        <v>0</v>
      </c>
      <c r="AN47" s="214"/>
      <c r="AO47" s="214">
        <f t="shared" si="1"/>
        <v>0</v>
      </c>
      <c r="AP47" s="214"/>
      <c r="AQ47" s="214"/>
      <c r="AR47" s="214"/>
    </row>
    <row r="48" spans="1:44" ht="26.4">
      <c r="A48" s="225" t="s">
        <v>329</v>
      </c>
      <c r="B48" s="226"/>
      <c r="C48" s="226"/>
      <c r="D48" s="226"/>
      <c r="E48" s="227"/>
      <c r="F48" s="210"/>
      <c r="G48" s="211" t="s">
        <v>283</v>
      </c>
      <c r="H48" s="212"/>
      <c r="I48" s="213"/>
      <c r="J48" s="212"/>
      <c r="K48" s="213"/>
      <c r="L48" s="212"/>
      <c r="M48" s="213"/>
      <c r="N48" s="212"/>
      <c r="O48" s="213"/>
      <c r="P48" s="212"/>
      <c r="Q48" s="213"/>
      <c r="R48" s="212"/>
      <c r="S48" s="213"/>
      <c r="T48" s="212"/>
      <c r="U48" s="213"/>
      <c r="V48" s="212"/>
      <c r="W48" s="213"/>
      <c r="X48" s="212"/>
      <c r="Y48" s="213"/>
      <c r="Z48" s="212"/>
      <c r="AA48" s="213"/>
      <c r="AB48" s="212"/>
      <c r="AC48" s="213"/>
      <c r="AD48" s="212"/>
      <c r="AE48" s="213"/>
      <c r="AF48" s="212"/>
      <c r="AG48" s="254"/>
      <c r="AH48" s="248"/>
      <c r="AI48" s="250"/>
      <c r="AJ48" s="213"/>
      <c r="AK48" s="212"/>
      <c r="AL48" s="213"/>
      <c r="AM48" s="247">
        <f t="shared" si="0"/>
        <v>0</v>
      </c>
      <c r="AN48" s="214"/>
      <c r="AO48" s="214">
        <f t="shared" si="1"/>
        <v>0</v>
      </c>
      <c r="AP48" s="214"/>
      <c r="AQ48" s="214"/>
      <c r="AR48" s="214"/>
    </row>
    <row r="49" spans="1:44" ht="26.4">
      <c r="A49" s="225" t="s">
        <v>375</v>
      </c>
      <c r="B49" s="226"/>
      <c r="C49" s="226"/>
      <c r="D49" s="226"/>
      <c r="E49" s="227"/>
      <c r="F49" s="210"/>
      <c r="G49" s="211" t="s">
        <v>283</v>
      </c>
      <c r="H49" s="212"/>
      <c r="I49" s="213"/>
      <c r="J49" s="212"/>
      <c r="K49" s="213"/>
      <c r="L49" s="212"/>
      <c r="M49" s="213"/>
      <c r="N49" s="212"/>
      <c r="O49" s="213"/>
      <c r="P49" s="212"/>
      <c r="Q49" s="213"/>
      <c r="R49" s="212"/>
      <c r="S49" s="213"/>
      <c r="T49" s="212"/>
      <c r="U49" s="213"/>
      <c r="V49" s="212"/>
      <c r="W49" s="213"/>
      <c r="X49" s="212"/>
      <c r="Y49" s="213"/>
      <c r="Z49" s="212"/>
      <c r="AA49" s="213"/>
      <c r="AB49" s="212"/>
      <c r="AC49" s="213"/>
      <c r="AD49" s="212"/>
      <c r="AE49" s="213"/>
      <c r="AF49" s="212"/>
      <c r="AG49" s="254"/>
      <c r="AH49" s="248"/>
      <c r="AI49" s="250"/>
      <c r="AJ49" s="213"/>
      <c r="AK49" s="212"/>
      <c r="AL49" s="213"/>
      <c r="AM49" s="247">
        <f t="shared" si="0"/>
        <v>0</v>
      </c>
      <c r="AN49" s="214"/>
      <c r="AO49" s="214">
        <f t="shared" si="1"/>
        <v>0</v>
      </c>
      <c r="AP49" s="214"/>
      <c r="AQ49" s="214"/>
      <c r="AR49" s="214"/>
    </row>
    <row r="50" spans="1:44" ht="26.4">
      <c r="A50" s="225" t="s">
        <v>332</v>
      </c>
      <c r="B50" s="226"/>
      <c r="C50" s="226"/>
      <c r="D50" s="226"/>
      <c r="E50" s="227"/>
      <c r="F50" s="210"/>
      <c r="G50" s="211" t="s">
        <v>283</v>
      </c>
      <c r="H50" s="212"/>
      <c r="I50" s="213"/>
      <c r="J50" s="212"/>
      <c r="K50" s="213"/>
      <c r="L50" s="212"/>
      <c r="M50" s="213"/>
      <c r="N50" s="212"/>
      <c r="O50" s="213"/>
      <c r="P50" s="212"/>
      <c r="Q50" s="213"/>
      <c r="R50" s="212"/>
      <c r="S50" s="213"/>
      <c r="T50" s="212"/>
      <c r="U50" s="213"/>
      <c r="V50" s="212"/>
      <c r="W50" s="213"/>
      <c r="X50" s="212"/>
      <c r="Y50" s="213"/>
      <c r="Z50" s="212"/>
      <c r="AA50" s="213"/>
      <c r="AB50" s="212"/>
      <c r="AC50" s="213"/>
      <c r="AD50" s="212"/>
      <c r="AE50" s="213"/>
      <c r="AF50" s="212"/>
      <c r="AG50" s="254"/>
      <c r="AH50" s="248"/>
      <c r="AI50" s="250"/>
      <c r="AJ50" s="213"/>
      <c r="AK50" s="212"/>
      <c r="AL50" s="213"/>
      <c r="AM50" s="247">
        <f t="shared" si="0"/>
        <v>0</v>
      </c>
      <c r="AN50" s="214"/>
      <c r="AO50" s="214">
        <f t="shared" si="1"/>
        <v>0</v>
      </c>
      <c r="AP50" s="214"/>
      <c r="AQ50" s="214"/>
      <c r="AR50" s="214"/>
    </row>
    <row r="51" spans="1:44" ht="26.4">
      <c r="A51" s="225" t="s">
        <v>348</v>
      </c>
      <c r="B51" s="226"/>
      <c r="C51" s="226"/>
      <c r="D51" s="226"/>
      <c r="E51" s="227"/>
      <c r="F51" s="210"/>
      <c r="G51" s="211" t="s">
        <v>283</v>
      </c>
      <c r="H51" s="212"/>
      <c r="I51" s="213"/>
      <c r="J51" s="212"/>
      <c r="K51" s="213"/>
      <c r="L51" s="212"/>
      <c r="M51" s="213"/>
      <c r="N51" s="212"/>
      <c r="O51" s="213"/>
      <c r="P51" s="212"/>
      <c r="Q51" s="213"/>
      <c r="R51" s="212"/>
      <c r="S51" s="213"/>
      <c r="T51" s="212"/>
      <c r="U51" s="213"/>
      <c r="V51" s="212"/>
      <c r="W51" s="213"/>
      <c r="X51" s="212"/>
      <c r="Y51" s="213"/>
      <c r="Z51" s="212"/>
      <c r="AA51" s="213"/>
      <c r="AB51" s="212"/>
      <c r="AC51" s="213"/>
      <c r="AD51" s="212"/>
      <c r="AE51" s="213"/>
      <c r="AF51" s="212"/>
      <c r="AG51" s="254"/>
      <c r="AH51" s="248"/>
      <c r="AI51" s="250"/>
      <c r="AJ51" s="213"/>
      <c r="AK51" s="212"/>
      <c r="AL51" s="213"/>
      <c r="AM51" s="247">
        <f t="shared" si="0"/>
        <v>0</v>
      </c>
      <c r="AN51" s="214"/>
      <c r="AO51" s="214">
        <f t="shared" si="1"/>
        <v>0</v>
      </c>
      <c r="AP51" s="214"/>
      <c r="AQ51" s="214"/>
      <c r="AR51" s="214"/>
    </row>
    <row r="52" spans="1:44" ht="26.4">
      <c r="A52" s="225" t="s">
        <v>333</v>
      </c>
      <c r="B52" s="226"/>
      <c r="C52" s="226"/>
      <c r="D52" s="226"/>
      <c r="E52" s="227"/>
      <c r="F52" s="210"/>
      <c r="G52" s="211" t="s">
        <v>283</v>
      </c>
      <c r="H52" s="212"/>
      <c r="I52" s="213"/>
      <c r="J52" s="212"/>
      <c r="K52" s="213"/>
      <c r="L52" s="212"/>
      <c r="M52" s="213"/>
      <c r="N52" s="212"/>
      <c r="O52" s="213"/>
      <c r="P52" s="212"/>
      <c r="Q52" s="213"/>
      <c r="R52" s="212"/>
      <c r="S52" s="213"/>
      <c r="T52" s="212"/>
      <c r="U52" s="213"/>
      <c r="V52" s="212"/>
      <c r="W52" s="213"/>
      <c r="X52" s="212"/>
      <c r="Y52" s="213"/>
      <c r="Z52" s="212"/>
      <c r="AA52" s="213"/>
      <c r="AB52" s="212"/>
      <c r="AC52" s="213"/>
      <c r="AD52" s="212"/>
      <c r="AE52" s="213"/>
      <c r="AF52" s="212"/>
      <c r="AG52" s="254"/>
      <c r="AH52" s="248"/>
      <c r="AI52" s="250"/>
      <c r="AJ52" s="213"/>
      <c r="AK52" s="212"/>
      <c r="AL52" s="213"/>
      <c r="AM52" s="247">
        <f t="shared" si="0"/>
        <v>0</v>
      </c>
      <c r="AN52" s="214"/>
      <c r="AO52" s="214">
        <f t="shared" si="1"/>
        <v>0</v>
      </c>
      <c r="AP52" s="214"/>
      <c r="AQ52" s="214"/>
      <c r="AR52" s="214"/>
    </row>
    <row r="53" spans="1:44" ht="26.4">
      <c r="A53" s="225" t="s">
        <v>362</v>
      </c>
      <c r="B53" s="226"/>
      <c r="C53" s="226"/>
      <c r="D53" s="226"/>
      <c r="E53" s="227"/>
      <c r="F53" s="210"/>
      <c r="G53" s="211" t="s">
        <v>283</v>
      </c>
      <c r="H53" s="212"/>
      <c r="I53" s="213"/>
      <c r="J53" s="212"/>
      <c r="K53" s="213"/>
      <c r="L53" s="212"/>
      <c r="M53" s="213"/>
      <c r="N53" s="212"/>
      <c r="O53" s="213"/>
      <c r="P53" s="212"/>
      <c r="Q53" s="213"/>
      <c r="R53" s="212"/>
      <c r="S53" s="213"/>
      <c r="T53" s="212"/>
      <c r="U53" s="213"/>
      <c r="V53" s="212"/>
      <c r="W53" s="213"/>
      <c r="X53" s="212"/>
      <c r="Y53" s="213"/>
      <c r="Z53" s="212"/>
      <c r="AA53" s="213"/>
      <c r="AB53" s="212"/>
      <c r="AC53" s="213"/>
      <c r="AD53" s="212"/>
      <c r="AE53" s="213"/>
      <c r="AF53" s="212"/>
      <c r="AG53" s="254"/>
      <c r="AH53" s="248"/>
      <c r="AI53" s="250"/>
      <c r="AJ53" s="213"/>
      <c r="AK53" s="212"/>
      <c r="AL53" s="213"/>
      <c r="AM53" s="247">
        <f t="shared" si="0"/>
        <v>0</v>
      </c>
      <c r="AN53" s="214"/>
      <c r="AO53" s="214">
        <f t="shared" si="1"/>
        <v>0</v>
      </c>
      <c r="AP53" s="214"/>
      <c r="AQ53" s="214"/>
      <c r="AR53" s="214"/>
    </row>
    <row r="54" spans="1:44">
      <c r="A54" s="225" t="s">
        <v>268</v>
      </c>
      <c r="B54" s="226"/>
      <c r="C54" s="226"/>
      <c r="D54" s="226"/>
      <c r="E54" s="227"/>
      <c r="F54" s="210"/>
      <c r="G54" s="211" t="s">
        <v>283</v>
      </c>
      <c r="H54" s="212"/>
      <c r="I54" s="213"/>
      <c r="J54" s="212"/>
      <c r="K54" s="213"/>
      <c r="L54" s="212"/>
      <c r="M54" s="213"/>
      <c r="N54" s="212"/>
      <c r="O54" s="213"/>
      <c r="P54" s="212"/>
      <c r="Q54" s="213"/>
      <c r="R54" s="212"/>
      <c r="S54" s="213"/>
      <c r="T54" s="212"/>
      <c r="U54" s="213"/>
      <c r="V54" s="212"/>
      <c r="W54" s="213"/>
      <c r="X54" s="212"/>
      <c r="Y54" s="213"/>
      <c r="Z54" s="212"/>
      <c r="AA54" s="213"/>
      <c r="AB54" s="212"/>
      <c r="AC54" s="213"/>
      <c r="AD54" s="212"/>
      <c r="AE54" s="213"/>
      <c r="AF54" s="212"/>
      <c r="AG54" s="254"/>
      <c r="AH54" s="248"/>
      <c r="AI54" s="250"/>
      <c r="AJ54" s="213"/>
      <c r="AK54" s="212"/>
      <c r="AL54" s="213"/>
      <c r="AM54" s="247">
        <f t="shared" si="0"/>
        <v>0</v>
      </c>
      <c r="AN54" s="214"/>
      <c r="AO54" s="214">
        <f t="shared" si="1"/>
        <v>0</v>
      </c>
      <c r="AP54" s="214"/>
      <c r="AQ54" s="214"/>
      <c r="AR54" s="214"/>
    </row>
    <row r="55" spans="1:44" ht="26.4">
      <c r="A55" s="225" t="s">
        <v>334</v>
      </c>
      <c r="B55" s="226"/>
      <c r="C55" s="226"/>
      <c r="D55" s="226"/>
      <c r="E55" s="227"/>
      <c r="F55" s="210"/>
      <c r="G55" s="211" t="s">
        <v>326</v>
      </c>
      <c r="H55" s="212"/>
      <c r="I55" s="213"/>
      <c r="J55" s="212"/>
      <c r="K55" s="213"/>
      <c r="L55" s="212"/>
      <c r="M55" s="213"/>
      <c r="N55" s="212"/>
      <c r="O55" s="213"/>
      <c r="P55" s="212"/>
      <c r="Q55" s="213"/>
      <c r="R55" s="212"/>
      <c r="S55" s="213"/>
      <c r="T55" s="212"/>
      <c r="U55" s="213"/>
      <c r="V55" s="212"/>
      <c r="W55" s="213"/>
      <c r="X55" s="212"/>
      <c r="Y55" s="213"/>
      <c r="Z55" s="212"/>
      <c r="AA55" s="213"/>
      <c r="AB55" s="212"/>
      <c r="AC55" s="213"/>
      <c r="AD55" s="212"/>
      <c r="AE55" s="213"/>
      <c r="AF55" s="212"/>
      <c r="AG55" s="254"/>
      <c r="AH55" s="248"/>
      <c r="AI55" s="250"/>
      <c r="AJ55" s="213"/>
      <c r="AK55" s="212"/>
      <c r="AL55" s="213"/>
      <c r="AM55" s="247">
        <f t="shared" si="0"/>
        <v>0</v>
      </c>
      <c r="AN55" s="214"/>
      <c r="AO55" s="214">
        <f t="shared" si="1"/>
        <v>0</v>
      </c>
      <c r="AP55" s="214"/>
      <c r="AQ55" s="214"/>
      <c r="AR55" s="214"/>
    </row>
    <row r="56" spans="1:44">
      <c r="A56" s="225" t="s">
        <v>335</v>
      </c>
      <c r="B56" s="226"/>
      <c r="C56" s="226"/>
      <c r="D56" s="226"/>
      <c r="E56" s="227"/>
      <c r="F56" s="210"/>
      <c r="G56" s="211" t="s">
        <v>283</v>
      </c>
      <c r="H56" s="212"/>
      <c r="I56" s="213"/>
      <c r="J56" s="212"/>
      <c r="K56" s="213"/>
      <c r="L56" s="212"/>
      <c r="M56" s="213"/>
      <c r="N56" s="212"/>
      <c r="O56" s="213"/>
      <c r="P56" s="212"/>
      <c r="Q56" s="213"/>
      <c r="R56" s="212"/>
      <c r="S56" s="213"/>
      <c r="T56" s="212"/>
      <c r="U56" s="213"/>
      <c r="V56" s="212"/>
      <c r="W56" s="213"/>
      <c r="X56" s="212"/>
      <c r="Y56" s="213"/>
      <c r="Z56" s="212"/>
      <c r="AA56" s="213"/>
      <c r="AB56" s="212"/>
      <c r="AC56" s="213"/>
      <c r="AD56" s="212"/>
      <c r="AE56" s="213"/>
      <c r="AF56" s="212"/>
      <c r="AG56" s="254"/>
      <c r="AH56" s="248"/>
      <c r="AI56" s="250"/>
      <c r="AJ56" s="213"/>
      <c r="AK56" s="212"/>
      <c r="AL56" s="213"/>
      <c r="AM56" s="247">
        <f t="shared" si="0"/>
        <v>0</v>
      </c>
      <c r="AN56" s="214"/>
      <c r="AO56" s="214">
        <f t="shared" si="1"/>
        <v>0</v>
      </c>
      <c r="AP56" s="214"/>
      <c r="AQ56" s="214"/>
      <c r="AR56" s="214"/>
    </row>
    <row r="57" spans="1:44">
      <c r="A57" s="225" t="s">
        <v>349</v>
      </c>
      <c r="B57" s="226"/>
      <c r="C57" s="226"/>
      <c r="D57" s="226"/>
      <c r="E57" s="227"/>
      <c r="F57" s="210"/>
      <c r="G57" s="211" t="s">
        <v>283</v>
      </c>
      <c r="H57" s="212"/>
      <c r="I57" s="213"/>
      <c r="J57" s="212"/>
      <c r="K57" s="213"/>
      <c r="L57" s="212"/>
      <c r="M57" s="213"/>
      <c r="N57" s="212"/>
      <c r="O57" s="213"/>
      <c r="P57" s="212"/>
      <c r="Q57" s="213"/>
      <c r="R57" s="212"/>
      <c r="S57" s="213"/>
      <c r="T57" s="212"/>
      <c r="U57" s="213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12"/>
      <c r="AG57" s="254"/>
      <c r="AH57" s="248"/>
      <c r="AI57" s="250"/>
      <c r="AJ57" s="213"/>
      <c r="AK57" s="212"/>
      <c r="AL57" s="213"/>
      <c r="AM57" s="247">
        <f t="shared" ref="AM57:AM74" si="4">I57+K57+M57+O57+Q57+S57+U57+W57+Y57+AA57+AC57+AE57+AG57+AI57</f>
        <v>0</v>
      </c>
      <c r="AN57" s="214"/>
      <c r="AO57" s="214">
        <f t="shared" si="1"/>
        <v>0</v>
      </c>
      <c r="AP57" s="214"/>
      <c r="AQ57" s="214"/>
      <c r="AR57" s="214"/>
    </row>
    <row r="58" spans="1:44">
      <c r="A58" s="225" t="s">
        <v>336</v>
      </c>
      <c r="B58" s="226"/>
      <c r="C58" s="226"/>
      <c r="D58" s="226"/>
      <c r="E58" s="227"/>
      <c r="F58" s="210"/>
      <c r="G58" s="211" t="s">
        <v>283</v>
      </c>
      <c r="H58" s="212"/>
      <c r="I58" s="213"/>
      <c r="J58" s="212"/>
      <c r="K58" s="213"/>
      <c r="L58" s="212"/>
      <c r="M58" s="213"/>
      <c r="N58" s="212"/>
      <c r="O58" s="213"/>
      <c r="P58" s="212"/>
      <c r="Q58" s="213"/>
      <c r="R58" s="212"/>
      <c r="S58" s="213"/>
      <c r="T58" s="212"/>
      <c r="U58" s="213"/>
      <c r="V58" s="212"/>
      <c r="W58" s="213"/>
      <c r="X58" s="212"/>
      <c r="Y58" s="213"/>
      <c r="Z58" s="212"/>
      <c r="AA58" s="213"/>
      <c r="AB58" s="212"/>
      <c r="AC58" s="213"/>
      <c r="AD58" s="212"/>
      <c r="AE58" s="213"/>
      <c r="AF58" s="212"/>
      <c r="AG58" s="254"/>
      <c r="AH58" s="248"/>
      <c r="AI58" s="250"/>
      <c r="AJ58" s="213"/>
      <c r="AK58" s="212"/>
      <c r="AL58" s="213"/>
      <c r="AM58" s="247">
        <f t="shared" si="4"/>
        <v>0</v>
      </c>
      <c r="AN58" s="214"/>
      <c r="AO58" s="214">
        <f t="shared" si="1"/>
        <v>0</v>
      </c>
      <c r="AP58" s="214"/>
      <c r="AQ58" s="214"/>
      <c r="AR58" s="214"/>
    </row>
    <row r="59" spans="1:44">
      <c r="A59" s="225" t="s">
        <v>350</v>
      </c>
      <c r="B59" s="226"/>
      <c r="C59" s="226"/>
      <c r="D59" s="226"/>
      <c r="E59" s="227"/>
      <c r="F59" s="210"/>
      <c r="G59" s="211" t="s">
        <v>283</v>
      </c>
      <c r="H59" s="212"/>
      <c r="I59" s="213"/>
      <c r="J59" s="212"/>
      <c r="K59" s="213"/>
      <c r="L59" s="212"/>
      <c r="M59" s="213"/>
      <c r="N59" s="212"/>
      <c r="O59" s="213"/>
      <c r="P59" s="212"/>
      <c r="Q59" s="213"/>
      <c r="R59" s="212"/>
      <c r="S59" s="213"/>
      <c r="T59" s="212"/>
      <c r="U59" s="213"/>
      <c r="V59" s="212"/>
      <c r="W59" s="213"/>
      <c r="X59" s="212"/>
      <c r="Y59" s="213"/>
      <c r="Z59" s="212"/>
      <c r="AA59" s="213"/>
      <c r="AB59" s="212"/>
      <c r="AC59" s="213"/>
      <c r="AD59" s="212"/>
      <c r="AE59" s="213"/>
      <c r="AF59" s="212"/>
      <c r="AG59" s="254"/>
      <c r="AH59" s="248"/>
      <c r="AI59" s="250"/>
      <c r="AJ59" s="213"/>
      <c r="AK59" s="212"/>
      <c r="AL59" s="213"/>
      <c r="AM59" s="247">
        <f t="shared" si="4"/>
        <v>0</v>
      </c>
      <c r="AN59" s="214"/>
      <c r="AO59" s="214">
        <f t="shared" si="1"/>
        <v>0</v>
      </c>
      <c r="AP59" s="214"/>
      <c r="AQ59" s="214"/>
      <c r="AR59" s="214"/>
    </row>
    <row r="60" spans="1:44">
      <c r="A60" s="225" t="s">
        <v>287</v>
      </c>
      <c r="B60" s="226"/>
      <c r="C60" s="226"/>
      <c r="D60" s="226"/>
      <c r="E60" s="227"/>
      <c r="F60" s="210"/>
      <c r="G60" s="211" t="s">
        <v>283</v>
      </c>
      <c r="H60" s="212"/>
      <c r="I60" s="213"/>
      <c r="J60" s="212"/>
      <c r="K60" s="213"/>
      <c r="L60" s="212"/>
      <c r="M60" s="213"/>
      <c r="N60" s="212"/>
      <c r="O60" s="213"/>
      <c r="P60" s="212"/>
      <c r="Q60" s="213"/>
      <c r="R60" s="212"/>
      <c r="S60" s="213"/>
      <c r="T60" s="212"/>
      <c r="U60" s="213"/>
      <c r="V60" s="212"/>
      <c r="W60" s="213"/>
      <c r="X60" s="212"/>
      <c r="Y60" s="213"/>
      <c r="Z60" s="212"/>
      <c r="AA60" s="213"/>
      <c r="AB60" s="212"/>
      <c r="AC60" s="213"/>
      <c r="AD60" s="212"/>
      <c r="AE60" s="213"/>
      <c r="AF60" s="212"/>
      <c r="AG60" s="254"/>
      <c r="AH60" s="248"/>
      <c r="AI60" s="250"/>
      <c r="AJ60" s="213"/>
      <c r="AK60" s="212"/>
      <c r="AL60" s="213"/>
      <c r="AM60" s="247">
        <f t="shared" si="4"/>
        <v>0</v>
      </c>
      <c r="AN60" s="214"/>
      <c r="AO60" s="214">
        <f t="shared" si="1"/>
        <v>0</v>
      </c>
      <c r="AP60" s="214"/>
      <c r="AQ60" s="214"/>
      <c r="AR60" s="214"/>
    </row>
    <row r="61" spans="1:44" ht="39.6">
      <c r="A61" s="225" t="s">
        <v>71</v>
      </c>
      <c r="B61" s="226"/>
      <c r="C61" s="226"/>
      <c r="D61" s="226"/>
      <c r="E61" s="227"/>
      <c r="F61" s="210"/>
      <c r="G61" s="211" t="s">
        <v>283</v>
      </c>
      <c r="H61" s="212"/>
      <c r="I61" s="213"/>
      <c r="J61" s="212"/>
      <c r="K61" s="213"/>
      <c r="L61" s="212"/>
      <c r="M61" s="213"/>
      <c r="N61" s="212"/>
      <c r="O61" s="213"/>
      <c r="P61" s="212"/>
      <c r="Q61" s="213"/>
      <c r="R61" s="212"/>
      <c r="S61" s="213"/>
      <c r="T61" s="212"/>
      <c r="U61" s="213"/>
      <c r="V61" s="212"/>
      <c r="W61" s="213"/>
      <c r="X61" s="212"/>
      <c r="Y61" s="213"/>
      <c r="Z61" s="212"/>
      <c r="AA61" s="213"/>
      <c r="AB61" s="212"/>
      <c r="AC61" s="213"/>
      <c r="AD61" s="212"/>
      <c r="AE61" s="213"/>
      <c r="AF61" s="212"/>
      <c r="AG61" s="254"/>
      <c r="AH61" s="248"/>
      <c r="AI61" s="250"/>
      <c r="AJ61" s="213"/>
      <c r="AK61" s="212"/>
      <c r="AL61" s="213"/>
      <c r="AM61" s="247">
        <f t="shared" si="4"/>
        <v>0</v>
      </c>
      <c r="AN61" s="214"/>
      <c r="AO61" s="214">
        <f t="shared" si="1"/>
        <v>0</v>
      </c>
      <c r="AP61" s="214"/>
      <c r="AQ61" s="214"/>
      <c r="AR61" s="214"/>
    </row>
    <row r="62" spans="1:44" ht="26.4">
      <c r="A62" s="225" t="s">
        <v>125</v>
      </c>
      <c r="B62" s="226"/>
      <c r="C62" s="226"/>
      <c r="D62" s="226"/>
      <c r="E62" s="227"/>
      <c r="F62" s="210"/>
      <c r="G62" s="211" t="s">
        <v>283</v>
      </c>
      <c r="H62" s="212"/>
      <c r="I62" s="213"/>
      <c r="J62" s="212"/>
      <c r="K62" s="213"/>
      <c r="L62" s="212"/>
      <c r="M62" s="213"/>
      <c r="N62" s="212"/>
      <c r="O62" s="213"/>
      <c r="P62" s="212"/>
      <c r="Q62" s="213"/>
      <c r="R62" s="212"/>
      <c r="S62" s="213"/>
      <c r="T62" s="212"/>
      <c r="U62" s="213"/>
      <c r="V62" s="212"/>
      <c r="W62" s="213"/>
      <c r="X62" s="212"/>
      <c r="Y62" s="213"/>
      <c r="Z62" s="212"/>
      <c r="AA62" s="213"/>
      <c r="AB62" s="212"/>
      <c r="AC62" s="213"/>
      <c r="AD62" s="212"/>
      <c r="AE62" s="213"/>
      <c r="AF62" s="212"/>
      <c r="AG62" s="254"/>
      <c r="AH62" s="248"/>
      <c r="AI62" s="250"/>
      <c r="AJ62" s="213"/>
      <c r="AK62" s="212"/>
      <c r="AL62" s="213"/>
      <c r="AM62" s="247">
        <f t="shared" si="4"/>
        <v>0</v>
      </c>
      <c r="AN62" s="214"/>
      <c r="AO62" s="214">
        <f t="shared" si="1"/>
        <v>0</v>
      </c>
      <c r="AP62" s="214"/>
      <c r="AQ62" s="214"/>
      <c r="AR62" s="214"/>
    </row>
    <row r="63" spans="1:44" ht="14.4" customHeight="1">
      <c r="A63" s="581" t="s">
        <v>363</v>
      </c>
      <c r="B63" s="582"/>
      <c r="C63" s="582"/>
      <c r="D63" s="582"/>
      <c r="E63" s="583"/>
      <c r="F63" s="210"/>
      <c r="G63" s="211" t="s">
        <v>283</v>
      </c>
      <c r="H63" s="212"/>
      <c r="I63" s="213"/>
      <c r="J63" s="212"/>
      <c r="K63" s="213"/>
      <c r="L63" s="212"/>
      <c r="M63" s="213"/>
      <c r="N63" s="212"/>
      <c r="O63" s="213"/>
      <c r="P63" s="212"/>
      <c r="Q63" s="213"/>
      <c r="R63" s="212"/>
      <c r="S63" s="213"/>
      <c r="T63" s="212"/>
      <c r="U63" s="213"/>
      <c r="V63" s="212"/>
      <c r="W63" s="213"/>
      <c r="X63" s="212"/>
      <c r="Y63" s="213"/>
      <c r="Z63" s="212"/>
      <c r="AA63" s="213"/>
      <c r="AB63" s="212"/>
      <c r="AC63" s="213"/>
      <c r="AD63" s="212"/>
      <c r="AE63" s="213"/>
      <c r="AF63" s="212"/>
      <c r="AG63" s="254"/>
      <c r="AH63" s="248"/>
      <c r="AI63" s="250"/>
      <c r="AJ63" s="213"/>
      <c r="AK63" s="212"/>
      <c r="AL63" s="213"/>
      <c r="AM63" s="247">
        <f t="shared" si="4"/>
        <v>0</v>
      </c>
      <c r="AN63" s="214"/>
      <c r="AO63" s="214">
        <f t="shared" si="1"/>
        <v>0</v>
      </c>
      <c r="AP63" s="214"/>
      <c r="AQ63" s="214"/>
      <c r="AR63" s="214"/>
    </row>
    <row r="64" spans="1:44" ht="14.4" customHeight="1">
      <c r="A64" s="581" t="s">
        <v>238</v>
      </c>
      <c r="B64" s="582"/>
      <c r="C64" s="582"/>
      <c r="D64" s="582"/>
      <c r="E64" s="583"/>
      <c r="F64" s="210"/>
      <c r="G64" s="211" t="s">
        <v>283</v>
      </c>
      <c r="H64" s="212"/>
      <c r="I64" s="213"/>
      <c r="J64" s="212"/>
      <c r="K64" s="213"/>
      <c r="L64" s="212"/>
      <c r="M64" s="213"/>
      <c r="N64" s="212"/>
      <c r="O64" s="213"/>
      <c r="P64" s="212"/>
      <c r="Q64" s="213"/>
      <c r="R64" s="212"/>
      <c r="S64" s="213"/>
      <c r="T64" s="212"/>
      <c r="U64" s="213"/>
      <c r="V64" s="212"/>
      <c r="W64" s="213"/>
      <c r="X64" s="212"/>
      <c r="Y64" s="213"/>
      <c r="Z64" s="212"/>
      <c r="AA64" s="213"/>
      <c r="AB64" s="212"/>
      <c r="AC64" s="213"/>
      <c r="AD64" s="212"/>
      <c r="AE64" s="213"/>
      <c r="AF64" s="212"/>
      <c r="AG64" s="254"/>
      <c r="AH64" s="248"/>
      <c r="AI64" s="250"/>
      <c r="AJ64" s="213"/>
      <c r="AK64" s="212"/>
      <c r="AL64" s="213"/>
      <c r="AM64" s="247">
        <f t="shared" si="4"/>
        <v>0</v>
      </c>
      <c r="AN64" s="214"/>
      <c r="AO64" s="214">
        <f t="shared" si="1"/>
        <v>0</v>
      </c>
      <c r="AP64" s="214"/>
      <c r="AQ64" s="214"/>
      <c r="AR64" s="214"/>
    </row>
    <row r="65" spans="1:44">
      <c r="A65" s="581" t="s">
        <v>337</v>
      </c>
      <c r="B65" s="582"/>
      <c r="C65" s="582"/>
      <c r="D65" s="582"/>
      <c r="E65" s="583"/>
      <c r="F65" s="210"/>
      <c r="G65" s="211" t="s">
        <v>283</v>
      </c>
      <c r="H65" s="212"/>
      <c r="I65" s="213"/>
      <c r="J65" s="212"/>
      <c r="K65" s="213"/>
      <c r="L65" s="212"/>
      <c r="M65" s="213"/>
      <c r="N65" s="212"/>
      <c r="O65" s="213"/>
      <c r="P65" s="212"/>
      <c r="Q65" s="213"/>
      <c r="R65" s="212"/>
      <c r="S65" s="213"/>
      <c r="T65" s="212"/>
      <c r="U65" s="213"/>
      <c r="V65" s="212"/>
      <c r="W65" s="213"/>
      <c r="X65" s="212"/>
      <c r="Y65" s="213"/>
      <c r="Z65" s="212"/>
      <c r="AA65" s="213"/>
      <c r="AB65" s="212"/>
      <c r="AC65" s="213"/>
      <c r="AD65" s="212"/>
      <c r="AE65" s="213"/>
      <c r="AF65" s="212"/>
      <c r="AG65" s="254"/>
      <c r="AH65" s="248"/>
      <c r="AI65" s="250"/>
      <c r="AJ65" s="213"/>
      <c r="AK65" s="212"/>
      <c r="AL65" s="213"/>
      <c r="AM65" s="247">
        <f t="shared" si="4"/>
        <v>0</v>
      </c>
      <c r="AN65" s="214"/>
      <c r="AO65" s="214">
        <f t="shared" si="1"/>
        <v>0</v>
      </c>
      <c r="AP65" s="214"/>
      <c r="AQ65" s="214"/>
      <c r="AR65" s="214"/>
    </row>
    <row r="66" spans="1:44">
      <c r="A66" s="225" t="s">
        <v>338</v>
      </c>
      <c r="B66" s="226"/>
      <c r="C66" s="226"/>
      <c r="D66" s="226"/>
      <c r="E66" s="227"/>
      <c r="F66" s="210"/>
      <c r="G66" s="211" t="s">
        <v>283</v>
      </c>
      <c r="H66" s="212"/>
      <c r="I66" s="213"/>
      <c r="J66" s="212"/>
      <c r="K66" s="213"/>
      <c r="L66" s="212"/>
      <c r="M66" s="213"/>
      <c r="N66" s="212"/>
      <c r="O66" s="213"/>
      <c r="P66" s="212"/>
      <c r="Q66" s="213"/>
      <c r="R66" s="212"/>
      <c r="S66" s="213"/>
      <c r="T66" s="212"/>
      <c r="U66" s="213"/>
      <c r="V66" s="212"/>
      <c r="W66" s="213"/>
      <c r="X66" s="212"/>
      <c r="Y66" s="213"/>
      <c r="Z66" s="212"/>
      <c r="AA66" s="213"/>
      <c r="AB66" s="212"/>
      <c r="AC66" s="213"/>
      <c r="AD66" s="212"/>
      <c r="AE66" s="213"/>
      <c r="AF66" s="212"/>
      <c r="AG66" s="254"/>
      <c r="AH66" s="248"/>
      <c r="AI66" s="250"/>
      <c r="AJ66" s="213"/>
      <c r="AK66" s="212"/>
      <c r="AL66" s="213"/>
      <c r="AM66" s="247">
        <f t="shared" si="4"/>
        <v>0</v>
      </c>
      <c r="AN66" s="214"/>
      <c r="AO66" s="214">
        <f t="shared" si="1"/>
        <v>0</v>
      </c>
      <c r="AP66" s="214"/>
      <c r="AQ66" s="214"/>
      <c r="AR66" s="214"/>
    </row>
    <row r="67" spans="1:44">
      <c r="A67" s="581" t="s">
        <v>351</v>
      </c>
      <c r="B67" s="582"/>
      <c r="C67" s="582"/>
      <c r="D67" s="582"/>
      <c r="E67" s="583"/>
      <c r="F67" s="210"/>
      <c r="G67" s="211" t="s">
        <v>283</v>
      </c>
      <c r="H67" s="212"/>
      <c r="I67" s="213"/>
      <c r="J67" s="212"/>
      <c r="K67" s="213"/>
      <c r="L67" s="212"/>
      <c r="M67" s="213"/>
      <c r="N67" s="212"/>
      <c r="O67" s="213"/>
      <c r="P67" s="212"/>
      <c r="Q67" s="213"/>
      <c r="R67" s="212"/>
      <c r="S67" s="213"/>
      <c r="T67" s="212"/>
      <c r="U67" s="213"/>
      <c r="V67" s="212"/>
      <c r="W67" s="213"/>
      <c r="X67" s="212"/>
      <c r="Y67" s="213"/>
      <c r="Z67" s="212"/>
      <c r="AA67" s="213"/>
      <c r="AB67" s="212"/>
      <c r="AC67" s="213"/>
      <c r="AD67" s="212"/>
      <c r="AE67" s="213"/>
      <c r="AF67" s="212"/>
      <c r="AG67" s="254"/>
      <c r="AH67" s="248"/>
      <c r="AI67" s="250"/>
      <c r="AJ67" s="213"/>
      <c r="AK67" s="212"/>
      <c r="AL67" s="213"/>
      <c r="AM67" s="247">
        <f t="shared" si="4"/>
        <v>0</v>
      </c>
      <c r="AN67" s="214"/>
      <c r="AO67" s="214">
        <f t="shared" si="1"/>
        <v>0</v>
      </c>
      <c r="AP67" s="214"/>
      <c r="AQ67" s="214"/>
      <c r="AR67" s="214"/>
    </row>
    <row r="68" spans="1:44" ht="14.4" customHeight="1">
      <c r="A68" s="581" t="s">
        <v>324</v>
      </c>
      <c r="B68" s="582"/>
      <c r="C68" s="582"/>
      <c r="D68" s="582"/>
      <c r="E68" s="583"/>
      <c r="F68" s="210"/>
      <c r="G68" s="211" t="s">
        <v>283</v>
      </c>
      <c r="H68" s="212"/>
      <c r="I68" s="213"/>
      <c r="J68" s="212"/>
      <c r="K68" s="213"/>
      <c r="L68" s="212"/>
      <c r="M68" s="213"/>
      <c r="N68" s="212"/>
      <c r="O68" s="213"/>
      <c r="P68" s="212"/>
      <c r="Q68" s="213"/>
      <c r="R68" s="212"/>
      <c r="S68" s="213"/>
      <c r="T68" s="212"/>
      <c r="U68" s="213"/>
      <c r="V68" s="212"/>
      <c r="W68" s="213"/>
      <c r="X68" s="212"/>
      <c r="Y68" s="213"/>
      <c r="Z68" s="212"/>
      <c r="AA68" s="213"/>
      <c r="AB68" s="212"/>
      <c r="AC68" s="213"/>
      <c r="AD68" s="212"/>
      <c r="AE68" s="213"/>
      <c r="AF68" s="212"/>
      <c r="AG68" s="254"/>
      <c r="AH68" s="248"/>
      <c r="AI68" s="250"/>
      <c r="AJ68" s="213"/>
      <c r="AK68" s="212"/>
      <c r="AL68" s="213"/>
      <c r="AM68" s="247">
        <f t="shared" si="4"/>
        <v>0</v>
      </c>
      <c r="AN68" s="214"/>
      <c r="AO68" s="214">
        <f t="shared" si="1"/>
        <v>0</v>
      </c>
      <c r="AP68" s="214"/>
      <c r="AQ68" s="214"/>
      <c r="AR68" s="214"/>
    </row>
    <row r="69" spans="1:44" ht="14.4" customHeight="1">
      <c r="A69" s="581" t="s">
        <v>352</v>
      </c>
      <c r="B69" s="582"/>
      <c r="C69" s="582"/>
      <c r="D69" s="582"/>
      <c r="E69" s="583"/>
      <c r="F69" s="210"/>
      <c r="G69" s="211" t="s">
        <v>283</v>
      </c>
      <c r="H69" s="212"/>
      <c r="I69" s="213"/>
      <c r="J69" s="212"/>
      <c r="K69" s="213"/>
      <c r="L69" s="212"/>
      <c r="M69" s="213"/>
      <c r="N69" s="212"/>
      <c r="O69" s="213"/>
      <c r="P69" s="212"/>
      <c r="Q69" s="213"/>
      <c r="R69" s="212"/>
      <c r="S69" s="213"/>
      <c r="T69" s="212"/>
      <c r="U69" s="213"/>
      <c r="V69" s="212"/>
      <c r="W69" s="213"/>
      <c r="X69" s="212"/>
      <c r="Y69" s="213"/>
      <c r="Z69" s="212"/>
      <c r="AA69" s="213"/>
      <c r="AB69" s="212"/>
      <c r="AC69" s="213"/>
      <c r="AD69" s="212"/>
      <c r="AE69" s="213"/>
      <c r="AF69" s="212"/>
      <c r="AG69" s="254"/>
      <c r="AH69" s="248"/>
      <c r="AI69" s="250"/>
      <c r="AJ69" s="213"/>
      <c r="AK69" s="212"/>
      <c r="AL69" s="213"/>
      <c r="AM69" s="247">
        <f t="shared" si="4"/>
        <v>0</v>
      </c>
      <c r="AN69" s="214"/>
      <c r="AO69" s="214">
        <f t="shared" si="1"/>
        <v>0</v>
      </c>
      <c r="AP69" s="214"/>
      <c r="AQ69" s="214"/>
      <c r="AR69" s="214"/>
    </row>
    <row r="70" spans="1:44" ht="14.4" customHeight="1">
      <c r="A70" s="581" t="s">
        <v>353</v>
      </c>
      <c r="B70" s="582"/>
      <c r="C70" s="582"/>
      <c r="D70" s="582"/>
      <c r="E70" s="583"/>
      <c r="F70" s="210"/>
      <c r="G70" s="211" t="s">
        <v>283</v>
      </c>
      <c r="H70" s="212"/>
      <c r="I70" s="213"/>
      <c r="J70" s="212"/>
      <c r="K70" s="213"/>
      <c r="L70" s="212"/>
      <c r="M70" s="213"/>
      <c r="N70" s="212"/>
      <c r="O70" s="213"/>
      <c r="P70" s="212"/>
      <c r="Q70" s="213"/>
      <c r="R70" s="212"/>
      <c r="S70" s="213"/>
      <c r="T70" s="212"/>
      <c r="U70" s="213"/>
      <c r="V70" s="212"/>
      <c r="W70" s="213"/>
      <c r="X70" s="212"/>
      <c r="Y70" s="213"/>
      <c r="Z70" s="212"/>
      <c r="AA70" s="213"/>
      <c r="AB70" s="212"/>
      <c r="AC70" s="213"/>
      <c r="AD70" s="212"/>
      <c r="AE70" s="213"/>
      <c r="AF70" s="212"/>
      <c r="AG70" s="254"/>
      <c r="AH70" s="259"/>
      <c r="AI70" s="260"/>
      <c r="AJ70" s="213"/>
      <c r="AK70" s="212"/>
      <c r="AL70" s="213"/>
      <c r="AM70" s="247">
        <f t="shared" si="4"/>
        <v>0</v>
      </c>
      <c r="AN70" s="214"/>
      <c r="AO70" s="214">
        <f t="shared" si="1"/>
        <v>0</v>
      </c>
      <c r="AP70" s="214"/>
      <c r="AQ70" s="214"/>
      <c r="AR70" s="214"/>
    </row>
    <row r="71" spans="1:44">
      <c r="A71" s="581" t="s">
        <v>380</v>
      </c>
      <c r="B71" s="582"/>
      <c r="C71" s="582"/>
      <c r="D71" s="582"/>
      <c r="E71" s="583"/>
      <c r="F71" s="210"/>
      <c r="G71" s="211" t="s">
        <v>283</v>
      </c>
      <c r="H71" s="212"/>
      <c r="I71" s="213"/>
      <c r="J71" s="212"/>
      <c r="K71" s="213"/>
      <c r="L71" s="212"/>
      <c r="M71" s="213"/>
      <c r="N71" s="212"/>
      <c r="O71" s="213"/>
      <c r="P71" s="212"/>
      <c r="Q71" s="213"/>
      <c r="R71" s="212"/>
      <c r="S71" s="213"/>
      <c r="T71" s="212"/>
      <c r="U71" s="213"/>
      <c r="V71" s="212"/>
      <c r="W71" s="213"/>
      <c r="X71" s="212"/>
      <c r="Y71" s="213"/>
      <c r="Z71" s="212"/>
      <c r="AA71" s="213"/>
      <c r="AB71" s="212"/>
      <c r="AC71" s="213"/>
      <c r="AD71" s="212"/>
      <c r="AE71" s="213"/>
      <c r="AF71" s="212"/>
      <c r="AG71" s="254"/>
      <c r="AH71" s="248"/>
      <c r="AI71" s="250"/>
      <c r="AJ71" s="213"/>
      <c r="AK71" s="212"/>
      <c r="AL71" s="213"/>
      <c r="AM71" s="247">
        <f t="shared" si="4"/>
        <v>0</v>
      </c>
      <c r="AN71" s="214"/>
      <c r="AO71" s="214">
        <f t="shared" si="1"/>
        <v>0</v>
      </c>
      <c r="AP71" s="214"/>
      <c r="AQ71" s="214"/>
      <c r="AR71" s="214"/>
    </row>
    <row r="72" spans="1:44">
      <c r="A72" s="581" t="s">
        <v>93</v>
      </c>
      <c r="B72" s="582"/>
      <c r="C72" s="582"/>
      <c r="D72" s="582"/>
      <c r="E72" s="583"/>
      <c r="F72" s="210"/>
      <c r="G72" s="211" t="s">
        <v>283</v>
      </c>
      <c r="H72" s="212"/>
      <c r="I72" s="213"/>
      <c r="J72" s="212"/>
      <c r="K72" s="213"/>
      <c r="L72" s="212"/>
      <c r="M72" s="213"/>
      <c r="N72" s="212"/>
      <c r="O72" s="213"/>
      <c r="P72" s="212"/>
      <c r="Q72" s="213"/>
      <c r="R72" s="212"/>
      <c r="S72" s="213"/>
      <c r="T72" s="212"/>
      <c r="U72" s="213"/>
      <c r="V72" s="212"/>
      <c r="W72" s="213"/>
      <c r="X72" s="212"/>
      <c r="Y72" s="213"/>
      <c r="Z72" s="212"/>
      <c r="AA72" s="213"/>
      <c r="AB72" s="212"/>
      <c r="AC72" s="213"/>
      <c r="AD72" s="212"/>
      <c r="AE72" s="213"/>
      <c r="AF72" s="212"/>
      <c r="AG72" s="254"/>
      <c r="AH72" s="248"/>
      <c r="AI72" s="250"/>
      <c r="AJ72" s="213"/>
      <c r="AK72" s="212"/>
      <c r="AL72" s="213"/>
      <c r="AM72" s="247">
        <f t="shared" si="4"/>
        <v>0</v>
      </c>
      <c r="AN72" s="214"/>
      <c r="AO72" s="214">
        <f t="shared" si="1"/>
        <v>0</v>
      </c>
      <c r="AP72" s="214"/>
      <c r="AQ72" s="214"/>
      <c r="AR72" s="214"/>
    </row>
    <row r="73" spans="1:44">
      <c r="A73" s="581" t="s">
        <v>288</v>
      </c>
      <c r="B73" s="582"/>
      <c r="C73" s="582"/>
      <c r="D73" s="582"/>
      <c r="E73" s="583"/>
      <c r="F73" s="210"/>
      <c r="G73" s="211" t="s">
        <v>283</v>
      </c>
      <c r="H73" s="212"/>
      <c r="I73" s="213"/>
      <c r="J73" s="212"/>
      <c r="K73" s="213"/>
      <c r="L73" s="212"/>
      <c r="M73" s="213"/>
      <c r="N73" s="212"/>
      <c r="O73" s="213"/>
      <c r="P73" s="212"/>
      <c r="Q73" s="213"/>
      <c r="R73" s="212"/>
      <c r="S73" s="213"/>
      <c r="T73" s="212"/>
      <c r="U73" s="213"/>
      <c r="V73" s="212"/>
      <c r="W73" s="213"/>
      <c r="X73" s="212"/>
      <c r="Y73" s="213"/>
      <c r="Z73" s="212"/>
      <c r="AA73" s="213"/>
      <c r="AB73" s="212"/>
      <c r="AC73" s="213"/>
      <c r="AD73" s="212"/>
      <c r="AE73" s="213"/>
      <c r="AF73" s="212"/>
      <c r="AG73" s="254"/>
      <c r="AH73" s="248"/>
      <c r="AI73" s="250"/>
      <c r="AJ73" s="213"/>
      <c r="AK73" s="212"/>
      <c r="AL73" s="213"/>
      <c r="AM73" s="247">
        <f t="shared" si="4"/>
        <v>0</v>
      </c>
      <c r="AN73" s="214"/>
      <c r="AO73" s="214">
        <f t="shared" si="1"/>
        <v>0</v>
      </c>
      <c r="AP73" s="214"/>
      <c r="AQ73" s="214"/>
      <c r="AR73" s="214"/>
    </row>
    <row r="74" spans="1:44">
      <c r="A74" s="581" t="s">
        <v>232</v>
      </c>
      <c r="B74" s="582"/>
      <c r="C74" s="582"/>
      <c r="D74" s="582"/>
      <c r="E74" s="583"/>
      <c r="F74" s="210"/>
      <c r="G74" s="211"/>
      <c r="H74" s="212"/>
      <c r="I74" s="213"/>
      <c r="J74" s="212"/>
      <c r="K74" s="213"/>
      <c r="L74" s="212"/>
      <c r="M74" s="213"/>
      <c r="N74" s="212"/>
      <c r="O74" s="213"/>
      <c r="P74" s="212"/>
      <c r="Q74" s="213"/>
      <c r="R74" s="212"/>
      <c r="S74" s="213"/>
      <c r="T74" s="212"/>
      <c r="U74" s="213"/>
      <c r="V74" s="212"/>
      <c r="W74" s="213"/>
      <c r="X74" s="212"/>
      <c r="Y74" s="213"/>
      <c r="Z74" s="212"/>
      <c r="AA74" s="213"/>
      <c r="AB74" s="212"/>
      <c r="AC74" s="213"/>
      <c r="AD74" s="212"/>
      <c r="AE74" s="213"/>
      <c r="AF74" s="212"/>
      <c r="AG74" s="254"/>
      <c r="AH74" s="248"/>
      <c r="AI74" s="250"/>
      <c r="AJ74" s="213"/>
      <c r="AK74" s="212"/>
      <c r="AL74" s="213"/>
      <c r="AM74" s="247">
        <f t="shared" si="4"/>
        <v>0</v>
      </c>
      <c r="AN74" s="214"/>
      <c r="AO74" s="214">
        <f t="shared" si="1"/>
        <v>0</v>
      </c>
      <c r="AP74" s="214"/>
      <c r="AQ74" s="214"/>
      <c r="AR74" s="214"/>
    </row>
    <row r="75" spans="1:44">
      <c r="A75" s="600"/>
      <c r="B75" s="601"/>
      <c r="C75" s="601"/>
      <c r="D75" s="601"/>
      <c r="E75" s="602"/>
      <c r="F75" s="197"/>
      <c r="G75" s="197"/>
      <c r="H75" s="200"/>
      <c r="I75" s="198"/>
      <c r="J75" s="200"/>
      <c r="K75" s="198"/>
      <c r="L75" s="200"/>
      <c r="M75" s="198"/>
      <c r="N75" s="200"/>
      <c r="O75" s="198"/>
      <c r="P75" s="200"/>
      <c r="Q75" s="198"/>
      <c r="R75" s="200"/>
      <c r="S75" s="198"/>
      <c r="T75" s="200"/>
      <c r="U75" s="198"/>
      <c r="V75" s="200"/>
      <c r="W75" s="198"/>
      <c r="X75" s="200"/>
      <c r="Y75" s="198"/>
      <c r="Z75" s="200"/>
      <c r="AA75" s="198"/>
      <c r="AB75" s="200"/>
      <c r="AC75" s="198"/>
      <c r="AD75" s="200"/>
      <c r="AE75" s="198"/>
      <c r="AF75" s="200"/>
      <c r="AG75" s="255"/>
      <c r="AH75" s="261"/>
      <c r="AI75" s="262"/>
      <c r="AJ75" s="198"/>
      <c r="AK75" s="200"/>
      <c r="AL75" s="198"/>
      <c r="AM75" s="197"/>
      <c r="AN75" s="247">
        <f>J75+L75+N75+P75+R75+T75+V75+X75+Z75+AB75+AD75+AF75+AH75+AJ75</f>
        <v>0</v>
      </c>
      <c r="AO75" s="209">
        <f>SUM(AO25:AO74)</f>
        <v>0</v>
      </c>
      <c r="AP75" s="199"/>
      <c r="AQ75" s="199"/>
      <c r="AR75" s="199">
        <f>SUM(AR25:AR46)</f>
        <v>0</v>
      </c>
    </row>
    <row r="76" spans="1:44">
      <c r="A76" s="603"/>
      <c r="B76" s="604"/>
      <c r="C76" s="604"/>
      <c r="D76" s="604"/>
      <c r="E76" s="605"/>
      <c r="F76" s="197"/>
      <c r="G76" s="197"/>
      <c r="H76" s="200"/>
      <c r="I76" s="198"/>
      <c r="J76" s="200"/>
      <c r="K76" s="198"/>
      <c r="L76" s="200"/>
      <c r="M76" s="198"/>
      <c r="N76" s="200"/>
      <c r="O76" s="198"/>
      <c r="P76" s="200"/>
      <c r="Q76" s="198"/>
      <c r="R76" s="200"/>
      <c r="S76" s="198"/>
      <c r="T76" s="200"/>
      <c r="U76" s="198"/>
      <c r="V76" s="200"/>
      <c r="W76" s="198"/>
      <c r="X76" s="200"/>
      <c r="Y76" s="198"/>
      <c r="Z76" s="200"/>
      <c r="AA76" s="198"/>
      <c r="AB76" s="200"/>
      <c r="AC76" s="198"/>
      <c r="AD76" s="200"/>
      <c r="AE76" s="198"/>
      <c r="AF76" s="200"/>
      <c r="AG76" s="198"/>
      <c r="AH76" s="257"/>
      <c r="AI76" s="258"/>
      <c r="AJ76" s="198"/>
      <c r="AK76" s="200"/>
      <c r="AL76" s="198"/>
      <c r="AM76" s="197"/>
      <c r="AN76" s="197"/>
      <c r="AO76" s="197"/>
      <c r="AP76" s="197"/>
      <c r="AQ76" s="197"/>
      <c r="AR76" s="197"/>
    </row>
    <row r="77" spans="1:44">
      <c r="A77" s="188"/>
      <c r="B77" s="188"/>
      <c r="C77" s="188"/>
      <c r="D77" s="188"/>
      <c r="E77" s="188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</row>
    <row r="78" spans="1:44">
      <c r="A78" s="188"/>
      <c r="B78" s="188"/>
      <c r="C78" s="188"/>
      <c r="D78" s="188"/>
      <c r="E78" s="188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</row>
    <row r="79" spans="1:44">
      <c r="A79" s="187" t="s">
        <v>354</v>
      </c>
      <c r="B79" s="187"/>
      <c r="C79" s="187"/>
      <c r="D79" s="187"/>
      <c r="E79" s="187"/>
      <c r="F79" s="187"/>
      <c r="G79" s="187"/>
      <c r="H79" s="187"/>
      <c r="I79" s="187"/>
      <c r="J79" s="189"/>
      <c r="K79" s="189"/>
      <c r="L79" s="187"/>
      <c r="M79" s="187"/>
      <c r="N79" s="187"/>
      <c r="O79" s="187"/>
      <c r="P79" s="187" t="s">
        <v>355</v>
      </c>
      <c r="Q79" s="187"/>
      <c r="R79" s="187"/>
      <c r="S79" s="187"/>
      <c r="T79" s="187"/>
      <c r="U79" s="187"/>
      <c r="V79" s="187"/>
      <c r="W79" s="187" t="s">
        <v>339</v>
      </c>
      <c r="X79" s="187"/>
      <c r="Y79" s="187"/>
      <c r="Z79" s="216"/>
      <c r="AA79" s="189"/>
      <c r="AB79" s="187"/>
      <c r="AC79" s="187"/>
      <c r="AD79" s="187" t="s">
        <v>356</v>
      </c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</row>
    <row r="80" spans="1:44">
      <c r="A80" s="187"/>
      <c r="B80" s="187"/>
      <c r="C80" s="187"/>
      <c r="D80" s="187"/>
      <c r="E80" s="187"/>
      <c r="F80" s="187"/>
      <c r="G80" s="630" t="s">
        <v>292</v>
      </c>
      <c r="H80" s="630"/>
      <c r="I80" s="630"/>
      <c r="J80" s="630"/>
      <c r="K80" s="630"/>
      <c r="L80" s="630"/>
      <c r="M80" s="630"/>
      <c r="N80" s="630"/>
      <c r="O80" s="630" t="s">
        <v>293</v>
      </c>
      <c r="P80" s="630"/>
      <c r="Q80" s="630"/>
      <c r="R80" s="630"/>
      <c r="S80" s="630"/>
      <c r="T80" s="630"/>
      <c r="U80" s="630"/>
      <c r="V80" s="187"/>
      <c r="W80" s="187"/>
      <c r="X80" s="187"/>
      <c r="Y80" s="187"/>
      <c r="Z80" s="187" t="s">
        <v>292</v>
      </c>
      <c r="AA80" s="187"/>
      <c r="AB80" s="187"/>
      <c r="AC80" s="187"/>
      <c r="AD80" s="630" t="s">
        <v>293</v>
      </c>
      <c r="AE80" s="630"/>
      <c r="AF80" s="630"/>
      <c r="AG80" s="630"/>
      <c r="AH80" s="630"/>
      <c r="AI80" s="630"/>
      <c r="AJ80" s="630"/>
      <c r="AK80" s="187"/>
      <c r="AL80" s="187"/>
      <c r="AM80" s="187"/>
      <c r="AN80" s="187"/>
      <c r="AO80" s="187"/>
      <c r="AP80" s="187"/>
      <c r="AQ80" s="187"/>
      <c r="AR80" s="187"/>
    </row>
    <row r="81" spans="1:44">
      <c r="A81" s="590" t="s">
        <v>378</v>
      </c>
      <c r="B81" s="590"/>
      <c r="C81" s="590"/>
      <c r="D81" s="590"/>
      <c r="E81" s="590"/>
      <c r="F81" s="590"/>
      <c r="G81" s="590"/>
      <c r="H81" s="670"/>
      <c r="I81" s="670"/>
      <c r="J81" s="670"/>
      <c r="K81" s="670"/>
      <c r="L81" s="670"/>
      <c r="M81" s="670"/>
      <c r="N81" s="217"/>
      <c r="O81" s="670"/>
      <c r="P81" s="670"/>
      <c r="Q81" s="670"/>
      <c r="R81" s="670"/>
      <c r="S81" s="670"/>
      <c r="T81" s="670"/>
      <c r="U81" s="670"/>
      <c r="V81" s="670"/>
      <c r="W81" s="670"/>
      <c r="X81" s="670"/>
      <c r="Y81" s="218"/>
      <c r="Z81" s="218"/>
      <c r="AA81" s="218"/>
      <c r="AB81" s="218"/>
      <c r="AC81" s="218"/>
      <c r="AD81" s="218"/>
      <c r="AE81" s="590" t="s">
        <v>379</v>
      </c>
      <c r="AF81" s="590"/>
      <c r="AG81" s="590"/>
      <c r="AH81" s="590"/>
      <c r="AI81" s="590"/>
      <c r="AJ81" s="219"/>
      <c r="AK81" s="219"/>
      <c r="AL81" s="219"/>
      <c r="AM81" s="220"/>
      <c r="AN81" s="219"/>
      <c r="AO81" s="219"/>
      <c r="AP81" s="218"/>
      <c r="AQ81" s="55"/>
      <c r="AR81" s="55"/>
    </row>
    <row r="82" spans="1:44">
      <c r="A82" s="590"/>
      <c r="B82" s="590"/>
      <c r="C82" s="590"/>
      <c r="D82" s="590"/>
      <c r="E82" s="590"/>
      <c r="F82" s="590"/>
      <c r="G82" s="590"/>
      <c r="H82" s="591" t="s">
        <v>292</v>
      </c>
      <c r="I82" s="591"/>
      <c r="J82" s="591"/>
      <c r="K82" s="591"/>
      <c r="L82" s="591"/>
      <c r="M82" s="591"/>
      <c r="N82" s="221"/>
      <c r="O82" s="591" t="s">
        <v>293</v>
      </c>
      <c r="P82" s="591"/>
      <c r="Q82" s="591"/>
      <c r="R82" s="591"/>
      <c r="S82" s="591"/>
      <c r="T82" s="591"/>
      <c r="U82" s="591"/>
      <c r="V82" s="591"/>
      <c r="W82" s="591"/>
      <c r="X82" s="591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21"/>
      <c r="AJ82" s="220" t="s">
        <v>292</v>
      </c>
      <c r="AK82" s="220"/>
      <c r="AL82" s="220"/>
      <c r="AM82" s="220"/>
      <c r="AN82" s="220" t="s">
        <v>293</v>
      </c>
      <c r="AO82" s="220"/>
      <c r="AP82" s="220"/>
      <c r="AQ82" s="220"/>
      <c r="AR82" s="220"/>
    </row>
  </sheetData>
  <mergeCells count="143">
    <mergeCell ref="A82:G82"/>
    <mergeCell ref="H82:M82"/>
    <mergeCell ref="O82:X82"/>
    <mergeCell ref="AF19:AL20"/>
    <mergeCell ref="AH21:AJ21"/>
    <mergeCell ref="AH24:AI24"/>
    <mergeCell ref="G80:N80"/>
    <mergeCell ref="O80:U80"/>
    <mergeCell ref="AD80:AJ80"/>
    <mergeCell ref="A81:G81"/>
    <mergeCell ref="H81:M81"/>
    <mergeCell ref="O81:X81"/>
    <mergeCell ref="AE81:AI81"/>
    <mergeCell ref="A70:E70"/>
    <mergeCell ref="A71:E71"/>
    <mergeCell ref="A72:E72"/>
    <mergeCell ref="A73:E73"/>
    <mergeCell ref="A74:E74"/>
    <mergeCell ref="A75:E76"/>
    <mergeCell ref="A63:E63"/>
    <mergeCell ref="A64:E64"/>
    <mergeCell ref="A65:E65"/>
    <mergeCell ref="A67:E67"/>
    <mergeCell ref="A68:E68"/>
    <mergeCell ref="A69:E69"/>
    <mergeCell ref="A32:E32"/>
    <mergeCell ref="A33:E33"/>
    <mergeCell ref="A34:E34"/>
    <mergeCell ref="A35:E35"/>
    <mergeCell ref="A37:E37"/>
    <mergeCell ref="A44:E44"/>
    <mergeCell ref="A26:E26"/>
    <mergeCell ref="A27:E27"/>
    <mergeCell ref="A28:E28"/>
    <mergeCell ref="A29:E29"/>
    <mergeCell ref="A30:E30"/>
    <mergeCell ref="A31:E31"/>
    <mergeCell ref="AD24:AE24"/>
    <mergeCell ref="AF24:AG24"/>
    <mergeCell ref="AK24:AL24"/>
    <mergeCell ref="A25:E25"/>
    <mergeCell ref="R24:S24"/>
    <mergeCell ref="T24:U24"/>
    <mergeCell ref="V24:W24"/>
    <mergeCell ref="X24:Y24"/>
    <mergeCell ref="Z24:AA24"/>
    <mergeCell ref="AB24:AC24"/>
    <mergeCell ref="A24:E24"/>
    <mergeCell ref="H24:I24"/>
    <mergeCell ref="J24:K24"/>
    <mergeCell ref="L24:M24"/>
    <mergeCell ref="N24:O24"/>
    <mergeCell ref="P24:Q24"/>
    <mergeCell ref="A23:E23"/>
    <mergeCell ref="H23:O23"/>
    <mergeCell ref="P23:Y23"/>
    <mergeCell ref="AF21:AG21"/>
    <mergeCell ref="AK21:AL21"/>
    <mergeCell ref="A22:E22"/>
    <mergeCell ref="AM22:AO22"/>
    <mergeCell ref="AP22:AR22"/>
    <mergeCell ref="T21:U21"/>
    <mergeCell ref="V21:W21"/>
    <mergeCell ref="X21:Y21"/>
    <mergeCell ref="Z21:AA21"/>
    <mergeCell ref="AB21:AC21"/>
    <mergeCell ref="AD21:AE21"/>
    <mergeCell ref="A18:F18"/>
    <mergeCell ref="G18:G21"/>
    <mergeCell ref="H18:AL18"/>
    <mergeCell ref="AM18:AR18"/>
    <mergeCell ref="A19:E21"/>
    <mergeCell ref="F19:F21"/>
    <mergeCell ref="H19:O20"/>
    <mergeCell ref="P19:Q20"/>
    <mergeCell ref="R19:AE20"/>
    <mergeCell ref="AM19:AR19"/>
    <mergeCell ref="AM20:AO20"/>
    <mergeCell ref="AP20:AR20"/>
    <mergeCell ref="H21:I21"/>
    <mergeCell ref="J21:K21"/>
    <mergeCell ref="L21:M21"/>
    <mergeCell ref="N21:O21"/>
    <mergeCell ref="P21:Q21"/>
    <mergeCell ref="R21:S21"/>
    <mergeCell ref="V15:Y15"/>
    <mergeCell ref="A16:N16"/>
    <mergeCell ref="O16:R16"/>
    <mergeCell ref="S16:U16"/>
    <mergeCell ref="V16:Y16"/>
    <mergeCell ref="AF16:AN16"/>
    <mergeCell ref="A15:C15"/>
    <mergeCell ref="D15:F15"/>
    <mergeCell ref="G15:I15"/>
    <mergeCell ref="J15:N15"/>
    <mergeCell ref="O15:R15"/>
    <mergeCell ref="S15:U15"/>
    <mergeCell ref="V13:Y13"/>
    <mergeCell ref="A14:C14"/>
    <mergeCell ref="D14:F14"/>
    <mergeCell ref="G14:I14"/>
    <mergeCell ref="J14:N14"/>
    <mergeCell ref="O14:R14"/>
    <mergeCell ref="S14:U14"/>
    <mergeCell ref="V14:Y14"/>
    <mergeCell ref="A13:C13"/>
    <mergeCell ref="D13:F13"/>
    <mergeCell ref="G13:I13"/>
    <mergeCell ref="J13:N13"/>
    <mergeCell ref="O13:R13"/>
    <mergeCell ref="S13:U13"/>
    <mergeCell ref="AO9:AR10"/>
    <mergeCell ref="A10:C12"/>
    <mergeCell ref="D10:F12"/>
    <mergeCell ref="AA10:AH10"/>
    <mergeCell ref="AI10:AM10"/>
    <mergeCell ref="AO11:AR12"/>
    <mergeCell ref="AA12:AI12"/>
    <mergeCell ref="AJ12:AM12"/>
    <mergeCell ref="AO7:AR8"/>
    <mergeCell ref="A8:F9"/>
    <mergeCell ref="G8:I12"/>
    <mergeCell ref="J8:N12"/>
    <mergeCell ref="O8:R12"/>
    <mergeCell ref="S8:U12"/>
    <mergeCell ref="V8:Y12"/>
    <mergeCell ref="AA8:AD8"/>
    <mergeCell ref="AE8:AJ8"/>
    <mergeCell ref="AK8:AM8"/>
    <mergeCell ref="AO4:AR4"/>
    <mergeCell ref="A5:G5"/>
    <mergeCell ref="AJ5:AM5"/>
    <mergeCell ref="AO5:AR5"/>
    <mergeCell ref="AB6:AF6"/>
    <mergeCell ref="AJ6:AM6"/>
    <mergeCell ref="AO6:AR6"/>
    <mergeCell ref="A1:T1"/>
    <mergeCell ref="A2:G2"/>
    <mergeCell ref="H2:L2"/>
    <mergeCell ref="N2:T2"/>
    <mergeCell ref="V2:AR2"/>
    <mergeCell ref="H3:L3"/>
    <mergeCell ref="N3:T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19</vt:i4>
      </vt:variant>
    </vt:vector>
  </HeadingPairs>
  <TitlesOfParts>
    <vt:vector size="55" baseType="lpstr">
      <vt:lpstr>Лист26</vt:lpstr>
      <vt:lpstr>Лист1</vt:lpstr>
      <vt:lpstr>1день</vt:lpstr>
      <vt:lpstr>Лист2</vt:lpstr>
      <vt:lpstr>2день</vt:lpstr>
      <vt:lpstr>лист4</vt:lpstr>
      <vt:lpstr>Лист5</vt:lpstr>
      <vt:lpstr>3день</vt:lpstr>
      <vt:lpstr>4день</vt:lpstr>
      <vt:lpstr>Лист8</vt:lpstr>
      <vt:lpstr>Лист9</vt:lpstr>
      <vt:lpstr>5день</vt:lpstr>
      <vt:lpstr>6день</vt:lpstr>
      <vt:lpstr>Лист7</vt:lpstr>
      <vt:lpstr>Лист12</vt:lpstr>
      <vt:lpstr>Лист13</vt:lpstr>
      <vt:lpstr>7день</vt:lpstr>
      <vt:lpstr>Лист15</vt:lpstr>
      <vt:lpstr>8день</vt:lpstr>
      <vt:lpstr>9 день сад</vt:lpstr>
      <vt:lpstr>Лист18</vt:lpstr>
      <vt:lpstr>лист19</vt:lpstr>
      <vt:lpstr>10день</vt:lpstr>
      <vt:lpstr>Лист23</vt:lpstr>
      <vt:lpstr>Лист25</vt:lpstr>
      <vt:lpstr>Лист21</vt:lpstr>
      <vt:lpstr>Лист17</vt:lpstr>
      <vt:lpstr>Лист24</vt:lpstr>
      <vt:lpstr>Лист22</vt:lpstr>
      <vt:lpstr>Лист27</vt:lpstr>
      <vt:lpstr>Лист29</vt:lpstr>
      <vt:lpstr>Лист28</vt:lpstr>
      <vt:lpstr>Лист30</vt:lpstr>
      <vt:lpstr>шаблон</vt:lpstr>
      <vt:lpstr>Лист6</vt:lpstr>
      <vt:lpstr>Лист10</vt:lpstr>
      <vt:lpstr>'10день'!Print_Area_0</vt:lpstr>
      <vt:lpstr>лист4!Print_Area_0</vt:lpstr>
      <vt:lpstr>'10день'!Print_Area_0_0</vt:lpstr>
      <vt:lpstr>лист4!Print_Area_0_0</vt:lpstr>
      <vt:lpstr>'10день'!Print_Area_0_0_0</vt:lpstr>
      <vt:lpstr>лист4!Print_Area_0_0_0</vt:lpstr>
      <vt:lpstr>'10день'!Print_Area_0_0_0_0</vt:lpstr>
      <vt:lpstr>лист4!Print_Area_0_0_0_0</vt:lpstr>
      <vt:lpstr>'10день'!ззз</vt:lpstr>
      <vt:lpstr>'10день'!Область_печати</vt:lpstr>
      <vt:lpstr>'1день'!Область_печати</vt:lpstr>
      <vt:lpstr>'2день'!Область_печати</vt:lpstr>
      <vt:lpstr>'3день'!Область_печати</vt:lpstr>
      <vt:lpstr>'4день'!Область_печати</vt:lpstr>
      <vt:lpstr>'6день'!Область_печати</vt:lpstr>
      <vt:lpstr>'7день'!Область_печати</vt:lpstr>
      <vt:lpstr>'9 день сад'!Область_печати</vt:lpstr>
      <vt:lpstr>Лист13!Область_печати</vt:lpstr>
      <vt:lpstr>лист4!Область_печати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1</cp:lastModifiedBy>
  <cp:revision>57</cp:revision>
  <cp:lastPrinted>2025-06-30T12:06:44Z</cp:lastPrinted>
  <dcterms:created xsi:type="dcterms:W3CDTF">2016-11-14T07:31:19Z</dcterms:created>
  <dcterms:modified xsi:type="dcterms:W3CDTF">2025-06-30T12:07:46Z</dcterms:modified>
  <dc:language>ru-RU</dc:language>
</cp:coreProperties>
</file>